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867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" l="1"/>
  <c r="L19" i="2"/>
  <c r="K19" i="2"/>
  <c r="J19" i="2"/>
  <c r="I19" i="2"/>
  <c r="H19" i="2"/>
  <c r="G19" i="2"/>
  <c r="F19" i="2"/>
  <c r="E19" i="2"/>
  <c r="D19" i="2"/>
  <c r="C19" i="2"/>
  <c r="B19" i="2"/>
  <c r="M18" i="2"/>
  <c r="M17" i="2"/>
  <c r="M16" i="2"/>
  <c r="M15" i="2"/>
  <c r="M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M11" i="2"/>
  <c r="M10" i="2"/>
  <c r="M9" i="2"/>
  <c r="E45" i="1"/>
  <c r="C45" i="1"/>
  <c r="B45" i="1"/>
  <c r="C40" i="1"/>
  <c r="B40" i="1"/>
</calcChain>
</file>

<file path=xl/sharedStrings.xml><?xml version="1.0" encoding="utf-8"?>
<sst xmlns="http://schemas.openxmlformats.org/spreadsheetml/2006/main" count="62" uniqueCount="61">
  <si>
    <t xml:space="preserve">   ООО «Жилищное управление ЖБК-1»</t>
  </si>
  <si>
    <t>Отчет управляющей организации о выполнении условий договора управления многоквартирным домом по адресу: Белгородская обл., пгт. Разумное, ул. Вересковая, д. 2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</si>
  <si>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</si>
  <si>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</si>
  <si>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</si>
  <si>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Белгородская обл., пгт. Разумное, ул. Вересковая, д. 2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</si>
  <si>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</si>
  <si>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</si>
  <si>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</si>
  <si>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</si>
  <si>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</si>
  <si>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</si>
  <si>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</si>
  <si>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</si>
  <si>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</si>
  <si>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</si>
  <si>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</si>
  <si>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</si>
  <si>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</si>
  <si>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</si>
  <si>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</si>
  <si>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</si>
  <si>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</si>
  <si>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</si>
  <si>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</si>
  <si>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</si>
  <si>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</si>
  <si>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</si>
  <si>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</si>
  <si>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</si>
  <si>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</si>
  <si>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</si>
  <si>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</si>
  <si>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</si>
  <si>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</si>
  <si>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</si>
  <si>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</si>
  <si>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</si>
  <si>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</si>
  <si>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</si>
  <si>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</si>
  <si>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</si>
  <si>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</si>
  <si>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</si>
  <si>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</si>
  <si>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</si>
  <si>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</si>
  <si>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 xml:space="preserve">ноябрь-декабрь </t>
  </si>
  <si>
    <t>I.  Содержание помещений общего пользования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</si>
  <si>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</si>
  <si>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</si>
  <si>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</si>
  <si>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</si>
  <si>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бордюров краской фасадной</t>
  </si>
  <si>
    <t>Окраска деревьев</t>
  </si>
  <si>
    <t>Смазка качелей</t>
  </si>
  <si>
    <t>6. Услуга управления</t>
  </si>
  <si>
    <t>7. Оплачено ресурсоснабжающим организациям</t>
  </si>
  <si>
    <t xml:space="preserve">ИТОГО 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</si>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</sst>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\ ##0.00_ "/>
    <numFmt numFmtId="169" formatCode="#\ ##0.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7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 indent="1"/>
    </xf>
    <xf numFmtId="49" fontId="9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/>
    <xf numFmtId="0" fontId="2" fillId="0" borderId="0" xfId="0" applyFont="1" applyAlignment="1">
      <alignment horizontal="left" vertical="center" indent="15"/>
    </xf>
    <xf numFmtId="0" fontId="13" fillId="0" borderId="0" xfId="0" applyFont="1" applyAlignment="1">
      <alignment vertical="center" wrapText="1"/>
    </xf>
    <xf numFmtId="0" fontId="0" fillId="0" borderId="0" xfId="0" applyAlignment="1"/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4" fillId="2" borderId="1" xfId="0" applyNumberFormat="1" applyFont="1" applyFill="1" applyBorder="1" applyAlignment="1">
      <alignment horizontal="center" wrapText="1"/>
    </xf>
    <xf numFmtId="169" fontId="15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9" fontId="0" fillId="0" borderId="0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/>
    </xf>
    <xf numFmtId="168" fontId="3" fillId="2" borderId="1" xfId="0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  <xf numFmtId="168" fontId="15" fillId="0" borderId="2" xfId="0" applyNumberFormat="1" applyFont="1" applyBorder="1" applyAlignment="1">
      <alignment horizontal="center" vertical="center"/>
    </xf>
    <xf numFmtId="168" fontId="15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8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8" zoomScale="85" zoomScaleNormal="85" workbookViewId="0">
      <selection activeCell="B36" sqref="B36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38" t="s">
        <v>0</v>
      </c>
      <c r="B1" s="38"/>
      <c r="C1" s="38"/>
      <c r="D1" s="38"/>
      <c r="E1" s="13"/>
      <c r="F1" s="13"/>
      <c r="G1" s="13"/>
      <c r="H1" s="13"/>
      <c r="I1" s="13"/>
    </row>
    <row r="4" spans="1:9" ht="15" customHeight="1">
      <c r="A4" s="54" t="s">
        <v>1</v>
      </c>
      <c r="B4" s="54"/>
      <c r="C4" s="54"/>
      <c r="D4" s="54"/>
      <c r="E4" s="14"/>
    </row>
    <row r="5" spans="1:9" ht="15" customHeight="1">
      <c r="A5" s="54"/>
      <c r="B5" s="54"/>
      <c r="C5" s="54"/>
      <c r="D5" s="54"/>
      <c r="E5" s="14"/>
    </row>
    <row r="8" spans="1:9" ht="15.75">
      <c r="B8" s="39" t="s">
        <v>2</v>
      </c>
      <c r="C8" s="39"/>
      <c r="D8" s="15"/>
      <c r="E8" s="15"/>
      <c r="F8" s="15"/>
      <c r="G8" s="16"/>
    </row>
    <row r="9" spans="1:9" ht="15.75" customHeight="1">
      <c r="A9" s="17"/>
      <c r="B9" s="40" t="s">
        <v>3</v>
      </c>
      <c r="C9" s="40"/>
      <c r="D9" s="18"/>
      <c r="E9" s="18"/>
      <c r="F9" s="18"/>
      <c r="G9" s="18"/>
      <c r="H9" s="19"/>
    </row>
    <row r="11" spans="1:9">
      <c r="A11" s="41" t="s">
        <v>4</v>
      </c>
      <c r="B11" s="42"/>
      <c r="C11" s="20" t="s">
        <v>5</v>
      </c>
    </row>
    <row r="12" spans="1:9">
      <c r="A12" s="41" t="s">
        <v>6</v>
      </c>
      <c r="B12" s="42"/>
      <c r="C12" s="21">
        <v>2017</v>
      </c>
    </row>
    <row r="13" spans="1:9">
      <c r="A13" s="41" t="s">
        <v>7</v>
      </c>
      <c r="B13" s="42"/>
      <c r="C13" s="22">
        <v>0</v>
      </c>
    </row>
    <row r="14" spans="1:9">
      <c r="A14" s="41" t="s">
        <v>8</v>
      </c>
      <c r="B14" s="42"/>
      <c r="C14" s="23">
        <v>12358.6</v>
      </c>
    </row>
    <row r="15" spans="1:9">
      <c r="A15" s="41" t="s">
        <v>9</v>
      </c>
      <c r="B15" s="42"/>
      <c r="C15" s="23">
        <v>7573.4</v>
      </c>
    </row>
    <row r="16" spans="1:9">
      <c r="A16" s="43" t="s">
        <v>10</v>
      </c>
      <c r="B16" s="44"/>
      <c r="C16" s="23">
        <v>481.2</v>
      </c>
    </row>
    <row r="19" spans="1:6" ht="15.75">
      <c r="A19" s="39" t="s">
        <v>11</v>
      </c>
      <c r="B19" s="39"/>
      <c r="C19" s="39"/>
      <c r="D19" s="39"/>
    </row>
    <row r="20" spans="1:6">
      <c r="A20" s="40" t="s">
        <v>12</v>
      </c>
      <c r="B20" s="40"/>
      <c r="C20" s="40"/>
      <c r="D20" s="40"/>
    </row>
    <row r="21" spans="1:6">
      <c r="A21" s="40"/>
      <c r="B21" s="40"/>
      <c r="C21" s="40"/>
      <c r="D21" s="40"/>
    </row>
    <row r="22" spans="1:6">
      <c r="A22" s="40"/>
      <c r="B22" s="40"/>
      <c r="C22" s="40"/>
      <c r="D22" s="40"/>
    </row>
    <row r="24" spans="1:6">
      <c r="A24" s="55" t="s">
        <v>13</v>
      </c>
      <c r="B24" s="55"/>
      <c r="C24" s="55"/>
      <c r="D24" s="55"/>
    </row>
    <row r="25" spans="1:6">
      <c r="A25" s="55"/>
      <c r="B25" s="55"/>
      <c r="C25" s="55"/>
      <c r="D25" s="55"/>
    </row>
    <row r="26" spans="1:6" ht="30">
      <c r="A26" s="24" t="s">
        <v>14</v>
      </c>
      <c r="B26" s="45" t="s">
        <v>15</v>
      </c>
      <c r="C26" s="45"/>
      <c r="D26" s="25" t="s">
        <v>16</v>
      </c>
    </row>
    <row r="27" spans="1:6">
      <c r="A27" s="26" t="s">
        <v>17</v>
      </c>
      <c r="B27" s="46" t="s">
        <v>18</v>
      </c>
      <c r="C27" s="46"/>
      <c r="D27" s="21">
        <v>18.87</v>
      </c>
    </row>
    <row r="28" spans="1:6">
      <c r="A28" s="26" t="s">
        <v>19</v>
      </c>
      <c r="B28" s="46" t="s">
        <v>18</v>
      </c>
      <c r="C28" s="46"/>
      <c r="D28" s="21">
        <v>20.2</v>
      </c>
    </row>
    <row r="30" spans="1:6" ht="15.75">
      <c r="C30" s="47"/>
      <c r="D30" s="47"/>
      <c r="E30" s="47"/>
      <c r="F30" s="47"/>
    </row>
    <row r="31" spans="1:6" ht="15.75">
      <c r="A31" s="48" t="s">
        <v>20</v>
      </c>
      <c r="B31" s="48"/>
      <c r="C31" s="48"/>
    </row>
    <row r="32" spans="1:6" ht="15.75" customHeight="1">
      <c r="A32" s="56" t="s">
        <v>21</v>
      </c>
      <c r="B32" s="56"/>
      <c r="C32" s="56"/>
      <c r="D32" s="15"/>
    </row>
    <row r="33" spans="1:5" ht="15" customHeight="1">
      <c r="A33" s="56"/>
      <c r="B33" s="56"/>
      <c r="C33" s="56"/>
      <c r="D33" s="18"/>
    </row>
    <row r="34" spans="1:5" ht="15" customHeight="1">
      <c r="A34" s="56"/>
      <c r="B34" s="56"/>
      <c r="C34" s="56"/>
      <c r="D34" s="18"/>
    </row>
    <row r="35" spans="1:5" ht="15" customHeight="1">
      <c r="A35" s="27"/>
      <c r="B35" s="27" t="s">
        <v>60</v>
      </c>
      <c r="C35" s="27" t="s">
        <v>22</v>
      </c>
      <c r="D35" s="28"/>
    </row>
    <row r="36" spans="1:5">
      <c r="A36" s="29" t="s">
        <v>23</v>
      </c>
      <c r="B36" s="30">
        <v>1884209.01</v>
      </c>
      <c r="C36" s="30">
        <v>1804995.6423656801</v>
      </c>
      <c r="D36" s="31"/>
    </row>
    <row r="37" spans="1:5">
      <c r="A37" s="29" t="s">
        <v>24</v>
      </c>
      <c r="B37" s="30">
        <v>275912</v>
      </c>
      <c r="C37" s="30">
        <v>275363.87</v>
      </c>
      <c r="D37" s="32"/>
    </row>
    <row r="38" spans="1:5">
      <c r="A38" s="60" t="s">
        <v>59</v>
      </c>
      <c r="B38" s="30">
        <v>12000</v>
      </c>
      <c r="C38" s="30">
        <v>9383.7883959044393</v>
      </c>
      <c r="D38" s="33"/>
    </row>
    <row r="39" spans="1:5" hidden="1">
      <c r="A39" s="34"/>
      <c r="B39" s="30"/>
      <c r="C39" s="30"/>
      <c r="D39" s="33"/>
    </row>
    <row r="40" spans="1:5">
      <c r="A40" s="35" t="s">
        <v>25</v>
      </c>
      <c r="B40" s="30">
        <f>B36+B37+B39+B38</f>
        <v>2172121.0099999998</v>
      </c>
      <c r="C40" s="30">
        <f>C36+C37+C38</f>
        <v>2089743.30076158</v>
      </c>
    </row>
    <row r="42" spans="1:5" ht="15.75">
      <c r="A42" s="39" t="s">
        <v>26</v>
      </c>
      <c r="B42" s="39"/>
      <c r="C42" s="39"/>
      <c r="D42" s="39"/>
      <c r="E42" s="39"/>
    </row>
    <row r="43" spans="1:5" ht="33" customHeight="1">
      <c r="A43" s="49" t="s">
        <v>27</v>
      </c>
      <c r="B43" s="49"/>
      <c r="C43" s="49"/>
      <c r="D43" s="49"/>
      <c r="E43" s="49"/>
    </row>
    <row r="44" spans="1:5" ht="90" customHeight="1">
      <c r="A44" s="36" t="s">
        <v>28</v>
      </c>
      <c r="B44" s="36" t="s">
        <v>29</v>
      </c>
      <c r="C44" s="50" t="s">
        <v>30</v>
      </c>
      <c r="D44" s="51"/>
      <c r="E44" s="36" t="s">
        <v>31</v>
      </c>
    </row>
    <row r="45" spans="1:5">
      <c r="A45" s="61">
        <v>-747739.94</v>
      </c>
      <c r="B45" s="37">
        <f>C40</f>
        <v>2089743.30076158</v>
      </c>
      <c r="C45" s="52">
        <f>'Раздел 5'!M19</f>
        <v>2148605.1439999999</v>
      </c>
      <c r="D45" s="53"/>
      <c r="E45" s="37">
        <f>A45+B45-C45</f>
        <v>-806601.78323842003</v>
      </c>
    </row>
  </sheetData>
  <mergeCells count="23">
    <mergeCell ref="A42:E42"/>
    <mergeCell ref="A43:E43"/>
    <mergeCell ref="C44:D44"/>
    <mergeCell ref="C45:D45"/>
    <mergeCell ref="A4:D5"/>
    <mergeCell ref="A20:D22"/>
    <mergeCell ref="A24:D25"/>
    <mergeCell ref="A32:C34"/>
    <mergeCell ref="B26:C26"/>
    <mergeCell ref="B27:C27"/>
    <mergeCell ref="B28:C28"/>
    <mergeCell ref="C30:F30"/>
    <mergeCell ref="A31:C31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13" sqref="E13"/>
    </sheetView>
  </sheetViews>
  <sheetFormatPr defaultColWidth="8.85546875" defaultRowHeight="15"/>
  <cols>
    <col min="1" max="1" width="28.5703125" bestFit="1" customWidth="1"/>
    <col min="2" max="11" width="10.42578125" bestFit="1" customWidth="1"/>
    <col min="12" max="12" width="16.42578125" bestFit="1" customWidth="1"/>
    <col min="13" max="13" width="32.7109375" bestFit="1" customWidth="1"/>
  </cols>
  <sheetData>
    <row r="1" spans="1:13" ht="15.75">
      <c r="B1" s="39" t="s">
        <v>32</v>
      </c>
      <c r="C1" s="39"/>
      <c r="D1" s="39"/>
      <c r="E1" s="39"/>
    </row>
    <row r="2" spans="1:13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6" spans="1:13">
      <c r="A6" s="58" t="s">
        <v>34</v>
      </c>
      <c r="B6" s="57" t="s">
        <v>35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8" t="s">
        <v>36</v>
      </c>
    </row>
    <row r="7" spans="1:13">
      <c r="A7" s="58"/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58"/>
    </row>
    <row r="8" spans="1:13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2">
        <v>12</v>
      </c>
      <c r="M8" s="1">
        <v>13</v>
      </c>
    </row>
    <row r="9" spans="1:13" ht="30">
      <c r="A9" s="2" t="s">
        <v>48</v>
      </c>
      <c r="B9" s="3">
        <v>21546</v>
      </c>
      <c r="C9" s="3">
        <v>21546</v>
      </c>
      <c r="D9" s="3">
        <v>21546</v>
      </c>
      <c r="E9" s="3">
        <v>37419</v>
      </c>
      <c r="F9" s="3">
        <v>21546</v>
      </c>
      <c r="G9" s="3">
        <v>19026</v>
      </c>
      <c r="H9" s="3">
        <v>21546</v>
      </c>
      <c r="I9" s="3">
        <v>21546</v>
      </c>
      <c r="J9" s="3">
        <v>21546</v>
      </c>
      <c r="K9" s="3">
        <v>38166.17</v>
      </c>
      <c r="L9" s="3">
        <v>53508</v>
      </c>
      <c r="M9" s="3">
        <f>SUM(B9:L9)</f>
        <v>298941.17</v>
      </c>
    </row>
    <row r="10" spans="1:13" ht="30">
      <c r="A10" s="2" t="s">
        <v>49</v>
      </c>
      <c r="B10" s="3">
        <v>61962.74</v>
      </c>
      <c r="C10" s="3">
        <v>38359.74</v>
      </c>
      <c r="D10" s="3">
        <v>23317.74</v>
      </c>
      <c r="E10" s="3">
        <v>27320.74</v>
      </c>
      <c r="F10" s="3">
        <v>28780.74</v>
      </c>
      <c r="G10" s="3">
        <v>29503.74</v>
      </c>
      <c r="H10" s="3">
        <v>32611.01</v>
      </c>
      <c r="I10" s="3">
        <v>33282.74</v>
      </c>
      <c r="J10" s="3">
        <v>26414.74</v>
      </c>
      <c r="K10" s="3">
        <v>21262.74</v>
      </c>
      <c r="L10" s="3">
        <v>48332.480000000003</v>
      </c>
      <c r="M10" s="3">
        <f t="shared" ref="M10:M19" si="0">SUM(B10:L10)</f>
        <v>371149.15</v>
      </c>
    </row>
    <row r="11" spans="1:13" ht="45">
      <c r="A11" s="4" t="s">
        <v>50</v>
      </c>
      <c r="B11" s="5">
        <v>750</v>
      </c>
      <c r="C11" s="5">
        <v>1000</v>
      </c>
      <c r="D11" s="5">
        <v>1750</v>
      </c>
      <c r="E11" s="5">
        <v>16778</v>
      </c>
      <c r="F11" s="5">
        <v>12115</v>
      </c>
      <c r="G11" s="5">
        <v>10124.4</v>
      </c>
      <c r="H11" s="5">
        <v>11342</v>
      </c>
      <c r="I11" s="5">
        <v>3623.52</v>
      </c>
      <c r="J11" s="5">
        <v>3831.36</v>
      </c>
      <c r="K11" s="5">
        <v>14976.5</v>
      </c>
      <c r="L11" s="5">
        <v>8257.5</v>
      </c>
      <c r="M11" s="3">
        <f t="shared" si="0"/>
        <v>84548.28</v>
      </c>
    </row>
    <row r="12" spans="1:13" ht="75">
      <c r="A12" s="6" t="s">
        <v>51</v>
      </c>
      <c r="B12" s="5">
        <v>14699.55</v>
      </c>
      <c r="C12" s="5">
        <v>22685.81</v>
      </c>
      <c r="D12" s="5">
        <v>18770.95</v>
      </c>
      <c r="E12" s="5">
        <v>16332.63</v>
      </c>
      <c r="F12" s="5">
        <v>21429.3</v>
      </c>
      <c r="G12" s="5">
        <v>33384.21</v>
      </c>
      <c r="H12" s="5">
        <v>10289.280000000001</v>
      </c>
      <c r="I12" s="5">
        <v>21354.38</v>
      </c>
      <c r="J12" s="5">
        <v>65131.21</v>
      </c>
      <c r="K12" s="5">
        <v>15758.02</v>
      </c>
      <c r="L12" s="5">
        <v>100920.78</v>
      </c>
      <c r="M12" s="3">
        <f t="shared" si="0"/>
        <v>340756.12</v>
      </c>
    </row>
    <row r="13" spans="1:13" ht="30">
      <c r="A13" s="4" t="s">
        <v>52</v>
      </c>
      <c r="B13" s="5">
        <f>SUM(B14:B16)</f>
        <v>0</v>
      </c>
      <c r="C13" s="5">
        <f t="shared" ref="C13:L13" si="1">SUM(C14:C16)</f>
        <v>0</v>
      </c>
      <c r="D13" s="5">
        <f t="shared" si="1"/>
        <v>0</v>
      </c>
      <c r="E13" s="5">
        <f t="shared" si="1"/>
        <v>4159.78</v>
      </c>
      <c r="F13" s="5">
        <f t="shared" si="1"/>
        <v>0</v>
      </c>
      <c r="G13" s="5">
        <f t="shared" si="1"/>
        <v>0</v>
      </c>
      <c r="H13" s="5">
        <f t="shared" si="1"/>
        <v>0</v>
      </c>
      <c r="I13" s="5">
        <f t="shared" si="1"/>
        <v>0</v>
      </c>
      <c r="J13" s="5">
        <f t="shared" si="1"/>
        <v>0</v>
      </c>
      <c r="K13" s="5">
        <f t="shared" si="1"/>
        <v>593.16</v>
      </c>
      <c r="L13" s="5">
        <f t="shared" si="1"/>
        <v>0</v>
      </c>
      <c r="M13" s="3">
        <f t="shared" si="0"/>
        <v>4752.9399999999996</v>
      </c>
    </row>
    <row r="14" spans="1:13" ht="30">
      <c r="A14" s="7" t="s">
        <v>53</v>
      </c>
      <c r="B14" s="8"/>
      <c r="C14" s="9"/>
      <c r="D14" s="8"/>
      <c r="E14" s="9">
        <v>3899.78</v>
      </c>
      <c r="F14" s="8"/>
      <c r="G14" s="8"/>
      <c r="H14" s="5"/>
      <c r="I14" s="5"/>
      <c r="J14" s="5"/>
      <c r="K14" s="5"/>
      <c r="L14" s="5"/>
      <c r="M14" s="9">
        <f t="shared" si="0"/>
        <v>3899.78</v>
      </c>
    </row>
    <row r="15" spans="1:13">
      <c r="A15" s="7" t="s">
        <v>54</v>
      </c>
      <c r="B15" s="5"/>
      <c r="C15" s="5"/>
      <c r="D15" s="5"/>
      <c r="E15" s="8">
        <v>260</v>
      </c>
      <c r="F15" s="5"/>
      <c r="G15" s="5"/>
      <c r="H15" s="5"/>
      <c r="I15" s="5"/>
      <c r="J15" s="5"/>
      <c r="K15" s="5"/>
      <c r="L15" s="5"/>
      <c r="M15" s="9">
        <f t="shared" si="0"/>
        <v>260</v>
      </c>
    </row>
    <row r="16" spans="1:13">
      <c r="A16" s="7" t="s">
        <v>55</v>
      </c>
      <c r="B16" s="5"/>
      <c r="C16" s="5"/>
      <c r="D16" s="5"/>
      <c r="E16" s="5"/>
      <c r="F16" s="5"/>
      <c r="G16" s="5"/>
      <c r="H16" s="5"/>
      <c r="I16" s="5"/>
      <c r="J16" s="5"/>
      <c r="K16" s="5">
        <v>593.16</v>
      </c>
      <c r="L16" s="5"/>
      <c r="M16" s="9">
        <f t="shared" si="0"/>
        <v>593.16</v>
      </c>
    </row>
    <row r="17" spans="1:13">
      <c r="A17" s="4" t="s">
        <v>56</v>
      </c>
      <c r="B17" s="5">
        <v>59175.35</v>
      </c>
      <c r="C17" s="5">
        <v>59175.35</v>
      </c>
      <c r="D17" s="5">
        <v>59175.35</v>
      </c>
      <c r="E17" s="5">
        <v>59175.35</v>
      </c>
      <c r="F17" s="5">
        <v>59175.35</v>
      </c>
      <c r="G17" s="5">
        <v>59175.35</v>
      </c>
      <c r="H17" s="5">
        <v>63389.701999999997</v>
      </c>
      <c r="I17" s="5">
        <v>63389.701999999997</v>
      </c>
      <c r="J17" s="5">
        <v>63389.701999999997</v>
      </c>
      <c r="K17" s="5">
        <v>63389.701999999997</v>
      </c>
      <c r="L17" s="5">
        <v>126779.40399999999</v>
      </c>
      <c r="M17" s="3">
        <f t="shared" si="0"/>
        <v>735390.31200000003</v>
      </c>
    </row>
    <row r="18" spans="1:13" ht="45">
      <c r="A18" s="4" t="s">
        <v>57</v>
      </c>
      <c r="B18" s="5">
        <v>69957.240000000005</v>
      </c>
      <c r="C18" s="5">
        <v>47706.36</v>
      </c>
      <c r="D18" s="5">
        <v>22819.284</v>
      </c>
      <c r="E18" s="5">
        <v>15052.788</v>
      </c>
      <c r="F18" s="5">
        <v>33550.271999999997</v>
      </c>
      <c r="G18" s="5">
        <v>0</v>
      </c>
      <c r="H18" s="5">
        <v>2451.8040000000001</v>
      </c>
      <c r="I18" s="5">
        <v>34565.076000000001</v>
      </c>
      <c r="J18" s="5">
        <v>0</v>
      </c>
      <c r="K18" s="5">
        <v>959.4</v>
      </c>
      <c r="L18" s="5">
        <v>86004.948000000004</v>
      </c>
      <c r="M18" s="3">
        <f t="shared" si="0"/>
        <v>313067.17200000002</v>
      </c>
    </row>
    <row r="19" spans="1:13">
      <c r="A19" s="10" t="s">
        <v>58</v>
      </c>
      <c r="B19" s="3">
        <f>B9+B10+B11+B12+B13+B17+B18</f>
        <v>228090.88</v>
      </c>
      <c r="C19" s="3">
        <f t="shared" ref="C19:L19" si="2">C9+C10+C11+C12+C13+C17+C18</f>
        <v>190473.26</v>
      </c>
      <c r="D19" s="3">
        <f t="shared" si="2"/>
        <v>147379.32399999999</v>
      </c>
      <c r="E19" s="3">
        <f t="shared" si="2"/>
        <v>176238.288</v>
      </c>
      <c r="F19" s="3">
        <f t="shared" si="2"/>
        <v>176596.66200000001</v>
      </c>
      <c r="G19" s="3">
        <f t="shared" si="2"/>
        <v>151213.70000000001</v>
      </c>
      <c r="H19" s="3">
        <f t="shared" si="2"/>
        <v>141629.796</v>
      </c>
      <c r="I19" s="3">
        <f t="shared" si="2"/>
        <v>177761.41800000001</v>
      </c>
      <c r="J19" s="3">
        <f t="shared" si="2"/>
        <v>180313.01199999999</v>
      </c>
      <c r="K19" s="3">
        <f t="shared" si="2"/>
        <v>155105.69200000001</v>
      </c>
      <c r="L19" s="3">
        <f t="shared" si="2"/>
        <v>423803.11200000002</v>
      </c>
      <c r="M19" s="3">
        <f t="shared" si="0"/>
        <v>2148605.1439999999</v>
      </c>
    </row>
    <row r="20" spans="1:13">
      <c r="A20" s="11"/>
    </row>
  </sheetData>
  <mergeCells count="5">
    <mergeCell ref="B1:E1"/>
    <mergeCell ref="B6:L6"/>
    <mergeCell ref="A6:A7"/>
    <mergeCell ref="M6:M7"/>
    <mergeCell ref="A2:M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ECF27CDB881B493FA5FF3FC02973FEAC_13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