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B36" i="1" l="1"/>
  <c r="C36" i="1"/>
  <c r="B37" i="1"/>
  <c r="C45" i="1"/>
  <c r="C40" i="1"/>
  <c r="B45" i="1" s="1"/>
  <c r="B40" i="1"/>
  <c r="C87" i="2" l="1"/>
  <c r="D87" i="2"/>
  <c r="E87" i="2"/>
  <c r="F87" i="2"/>
  <c r="G87" i="2"/>
  <c r="H87" i="2"/>
  <c r="I87" i="2"/>
  <c r="J87" i="2"/>
  <c r="K87" i="2"/>
  <c r="L87" i="2"/>
  <c r="M87" i="2"/>
  <c r="B87" i="2"/>
  <c r="M85" i="2"/>
  <c r="M86" i="2"/>
  <c r="L85" i="2"/>
  <c r="M73" i="2"/>
  <c r="M74" i="2"/>
  <c r="M75" i="2"/>
  <c r="M76" i="2"/>
  <c r="M77" i="2"/>
  <c r="M78" i="2"/>
  <c r="M79" i="2"/>
  <c r="M80" i="2"/>
  <c r="M81" i="2"/>
  <c r="M82" i="2"/>
  <c r="M83" i="2"/>
  <c r="M84" i="2"/>
  <c r="G73" i="2"/>
  <c r="M72" i="2"/>
  <c r="M21" i="2"/>
  <c r="M9" i="2"/>
  <c r="M42" i="2"/>
  <c r="F73" i="2"/>
  <c r="E73" i="2"/>
  <c r="D73" i="2"/>
  <c r="L73" i="2"/>
  <c r="B73" i="2"/>
  <c r="C73" i="2"/>
  <c r="H73" i="2"/>
  <c r="I73" i="2"/>
  <c r="K73" i="2"/>
  <c r="K72" i="2"/>
  <c r="J73" i="2"/>
  <c r="M71" i="2" l="1"/>
  <c r="M70" i="2"/>
  <c r="M69" i="2"/>
  <c r="M68" i="2"/>
  <c r="M67" i="2"/>
  <c r="M66" i="2"/>
  <c r="M65" i="2"/>
  <c r="M63" i="2"/>
  <c r="M62" i="2"/>
  <c r="M61" i="2"/>
  <c r="M60" i="2"/>
  <c r="M59" i="2"/>
  <c r="M58" i="2"/>
  <c r="M56" i="2"/>
  <c r="M55" i="2"/>
  <c r="M54" i="2"/>
  <c r="M52" i="2"/>
  <c r="M51" i="2"/>
  <c r="M50" i="2"/>
  <c r="M49" i="2"/>
  <c r="M48" i="2"/>
  <c r="M46" i="2"/>
  <c r="M45" i="2"/>
  <c r="M41" i="2"/>
  <c r="M40" i="2"/>
  <c r="M39" i="2"/>
  <c r="M38" i="2"/>
  <c r="M37" i="2"/>
  <c r="M36" i="2"/>
  <c r="M35" i="2"/>
  <c r="M33" i="2"/>
  <c r="M29" i="2"/>
  <c r="M28" i="2"/>
  <c r="M27" i="2"/>
  <c r="M26" i="2"/>
  <c r="M25" i="2"/>
  <c r="M19" i="2"/>
  <c r="M18" i="2"/>
  <c r="M17" i="2"/>
  <c r="M16" i="2"/>
  <c r="M15" i="2"/>
  <c r="M14" i="2"/>
  <c r="M13" i="2"/>
  <c r="M12" i="2"/>
  <c r="M11" i="2"/>
  <c r="M10" i="2" l="1"/>
  <c r="M23" i="2"/>
  <c r="M32" i="2"/>
  <c r="M24" i="2" s="1"/>
  <c r="M53" i="2"/>
  <c r="M44" i="2" l="1"/>
  <c r="M43" i="2"/>
  <c r="M34" i="2" l="1"/>
  <c r="M22" i="2" s="1"/>
</calcChain>
</file>

<file path=xl/sharedStrings.xml><?xml version="1.0" encoding="utf-8"?>
<sst xmlns="http://schemas.openxmlformats.org/spreadsheetml/2006/main" count="131" uniqueCount="130">
  <si>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</si>
  <si>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 Белгородского полка, д. 49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</si>
  <si>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</si>
  <si>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</si>
  <si>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</si>
  <si>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Белгородского полка, д. 49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</si>
  <si>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</si>
  <si>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</si>
  <si>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</si>
  <si>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</si>
  <si>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</si>
  <si>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</si>
  <si>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</si>
  <si>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</si>
  <si>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</si>
  <si>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</si>
  <si>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</si>
  <si>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01.01.2024-30.06.2024 гг.</t>
  </si>
  <si>
    <t xml:space="preserve">пункт 4 договора управления </t>
  </si>
  <si>
    <t>01.07.2024-31.12.2024 гг.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</si>
  <si>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</si>
  <si>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</si>
  <si>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</si>
  <si>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</si>
  <si>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</si>
  <si>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</si>
  <si>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</si>
  <si>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</si>
  <si>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</si>
  <si>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</si>
  <si>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</si>
  <si>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</si>
  <si>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</si>
  <si>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</si>
  <si>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</si>
  <si>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</si>
  <si>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</si>
  <si>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1.Работы по уборке лестничных клеток</t>
  </si>
  <si>
    <t>1.1.Влажное подметание лестничных площадок и маршей нижних трех этажей</t>
  </si>
  <si>
    <t>1.2.Влажное подметание лестничных площадок и маршей выше третьего этажа</t>
  </si>
  <si>
    <t>1.3.Влажная протирка подоконников, оконных решеток, перил, чердачных лестниц, шкафов для электросчетчиков и слаботочных устройств</t>
  </si>
  <si>
    <t>1.4.Мытье лестничных площадок и маршей</t>
  </si>
  <si>
    <t>1.5.Обметание пыли с потолков</t>
  </si>
  <si>
    <t>1.6.Мытье стен, дверей, окон</t>
  </si>
  <si>
    <t>1.7.Влажная протирка почтовых ящиков</t>
  </si>
  <si>
    <t>1.8.Очистка металлических решеток и приямков. Уборка площадки перед входом в подъезд</t>
  </si>
  <si>
    <t>1.9.Уборка (подметание) мест перед загрузочными клапанами мусоропроводов</t>
  </si>
  <si>
    <t xml:space="preserve">Ген. Уборка </t>
  </si>
  <si>
    <t>2.Работы по уборке придомовой территории</t>
  </si>
  <si>
    <t>2.1.Холодный период</t>
  </si>
  <si>
    <t>2.1.1.Подметание свежевыпавшего снега толщиной до 2 см</t>
  </si>
  <si>
    <t>2.1.2.Сдвигание свежевыпавшего снега толщиной слоя свыше 2 см</t>
  </si>
  <si>
    <t>2.1.3.Посыпка территории песком или смесью песка с хлоридами</t>
  </si>
  <si>
    <t>2.1.4.Очистка территорий от снега наносного происхождения (или подметание территорий, свободных от снежного покрова)</t>
  </si>
  <si>
    <t>2.1.5.Очистка территорий от наледи и льда</t>
  </si>
  <si>
    <t>2.1.6.Очистка урн от мусора</t>
  </si>
  <si>
    <t>2.2.Теплый период</t>
  </si>
  <si>
    <t>2.2.1.Подметание территории в дни без осадков</t>
  </si>
  <si>
    <t>2.2.2.Подметание территорий в дни с осадками до 2 см</t>
  </si>
  <si>
    <t>2.2.3.Подметание территорий в дни с осадками свыше 2 см</t>
  </si>
  <si>
    <t>2.2.4.Очистка урн от мусора</t>
  </si>
  <si>
    <t xml:space="preserve">2.2.5.Уборка газонов </t>
  </si>
  <si>
    <t>2.2.6.Поливка газонов, зеленых насаждений</t>
  </si>
  <si>
    <t>2.2.7.Сезонное выкашивание газонов</t>
  </si>
  <si>
    <t>2.2.8.Уборка контейнерных площадок</t>
  </si>
  <si>
    <t xml:space="preserve">2.3.Прочие материальные затраты на санитарное содержание </t>
  </si>
  <si>
    <t>3.Работы по ремонту и обслуживанию конструктивных элементов и внешнее благоустройство</t>
  </si>
  <si>
    <t>3.1.Профосмотры конструктивных элементов, в том числе:</t>
  </si>
  <si>
    <t>3.1.1.Общие и частичные осмотры кровельных покрытий</t>
  </si>
  <si>
    <t>3.1.2.Общие и частичные осмотры конструктивных элементов</t>
  </si>
  <si>
    <t>3.2.Ремонт конструктивных элементов</t>
  </si>
  <si>
    <t>3.2.1.Укрепление защитной решетки водопроводной воронки</t>
  </si>
  <si>
    <t>4.2.2.Прочистка водопремной воронки внутреннего водостока</t>
  </si>
  <si>
    <t>3.2.3.Восстановление поврежденных участков штукатурки и облицовки</t>
  </si>
  <si>
    <t>3.2.4.Смена или ремонт отмостки</t>
  </si>
  <si>
    <t>3.2.5.Восстановление приямков, входов в подвалы</t>
  </si>
  <si>
    <t>3.3.Техническое обслуживание конструктивных элементов</t>
  </si>
  <si>
    <t>3.3.1.Утепление подвалов и подъездов</t>
  </si>
  <si>
    <t>3.3.2.Укрепление козырьков, ограждений и перил крылец</t>
  </si>
  <si>
    <t>3.3.3.Закрытие слуховых окон, люков и входов на чердак</t>
  </si>
  <si>
    <t>3.3.4.Антисептирование и антипирирование деревянных конструкций</t>
  </si>
  <si>
    <t>3.3.5.Установка недостающих, частично разбитых и укрепление слабо укрепленных стекол в дверных и оконных заполнениях</t>
  </si>
  <si>
    <t>3.3.6.Установка или укрепление ручек и шпингалетов на оконных и дверных заполнениях</t>
  </si>
  <si>
    <t>3.3.7.Закрытие подвальных и чердачных дверей, металлических решеток и лазов на замки</t>
  </si>
  <si>
    <t>3.3.8.Смазывание подъездных дверей</t>
  </si>
  <si>
    <t>3.3.9.Смазывание замков тех. помещений</t>
  </si>
  <si>
    <t>3.3.10.Укрепление и регулировка доводчиков</t>
  </si>
  <si>
    <t>3.4.Внешнее благоустройство</t>
  </si>
  <si>
    <t>3.4.1.Частичный ремонт тротуарной плитки</t>
  </si>
  <si>
    <t>3.4.2.Окраска решетчатых ограждений, оград, МАФ</t>
  </si>
  <si>
    <t>3.4.3.Установка урн</t>
  </si>
  <si>
    <t>3.4.4.Окраска урн</t>
  </si>
  <si>
    <t>3.4.5.Ремонт скамеек, качель и т.д.</t>
  </si>
  <si>
    <t>3.4.6.Посадка (обрезка) деревьев, кустарников</t>
  </si>
  <si>
    <t>3.4.7.Подготовка к сезонной эксплуатации оборудования детских и спортивных площадок</t>
  </si>
  <si>
    <t xml:space="preserve">ИТОГО </t>
  </si>
  <si>
    <t>2.1.7.Уборка контейнерных площадок</t>
  </si>
  <si>
    <t>2.1.8.Услуги фронтального погрузчика -спецтехника 31</t>
  </si>
  <si>
    <t xml:space="preserve">Итого по виду работ, услуг </t>
  </si>
  <si>
    <t>Техническое обслуживание внутридомового газового оборудования</t>
  </si>
  <si>
    <t>Тех.обслуживание ИТП с системой автоматического погодного регулирования ООО"Поток"</t>
  </si>
  <si>
    <t>Проведение испытаний внутреннего и наружного противопожарного водопровода</t>
  </si>
  <si>
    <t>ноя-дек</t>
  </si>
  <si>
    <t>Окраска бордюров краской фасадной</t>
  </si>
  <si>
    <t>Ремонт ступеней: бетонных входных групп</t>
  </si>
  <si>
    <t>Окраска деревьев</t>
  </si>
  <si>
    <t>Разработка докуменации по пожарной безопасности</t>
  </si>
  <si>
    <t>Окраска дверей</t>
  </si>
  <si>
    <t xml:space="preserve">Рукав пожарный </t>
  </si>
  <si>
    <t>Облицовка стен листом хризолитцементным</t>
  </si>
  <si>
    <t>Гидравлическое испытание трубопроводов систем отопления, водопровода и горячего водоснабжения</t>
  </si>
  <si>
    <t>1.  Содержание помещений общего пользования</t>
  </si>
  <si>
    <t>2. 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</si>
  <si>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</si>
  <si>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</si>
  <si>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 Работы не вошедшие в перечень услуг.</t>
  </si>
  <si>
    <t xml:space="preserve">6. Услуга управления </t>
  </si>
  <si>
    <t>7. Электроэнергия ОДН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</si>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</sst>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23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6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/>
    <xf numFmtId="4" fontId="3" fillId="0" borderId="1" xfId="0" applyNumberFormat="1" applyFont="1" applyBorder="1"/>
    <xf numFmtId="4" fontId="10" fillId="0" borderId="1" xfId="0" applyNumberFormat="1" applyFont="1" applyFill="1" applyBorder="1" applyAlignment="1" applyProtection="1">
      <alignment horizontal="right" vertical="top" wrapText="1"/>
    </xf>
    <xf numFmtId="4" fontId="14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3" fillId="0" borderId="1" xfId="0" applyNumberFormat="1" applyFont="1" applyFill="1" applyBorder="1" applyAlignment="1" applyProtection="1">
      <alignment horizontal="right" vertical="top" wrapText="1"/>
    </xf>
    <xf numFmtId="4" fontId="3" fillId="0" borderId="0" xfId="0" applyNumberFormat="1" applyFont="1"/>
    <xf numFmtId="4" fontId="8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/>
    <xf numFmtId="4" fontId="18" fillId="0" borderId="1" xfId="0" applyNumberFormat="1" applyFont="1" applyFill="1" applyBorder="1" applyAlignment="1" applyProtection="1">
      <alignment horizontal="right" vertical="top" wrapText="1"/>
    </xf>
    <xf numFmtId="4" fontId="19" fillId="0" borderId="1" xfId="0" applyNumberFormat="1" applyFont="1" applyBorder="1"/>
    <xf numFmtId="4" fontId="11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/>
    <xf numFmtId="4" fontId="21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Font="1" applyBorder="1" applyAlignment="1"/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1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0.2851562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77" t="s">
        <v>0</v>
      </c>
      <c r="B1" s="77"/>
      <c r="C1" s="77"/>
      <c r="D1" s="77"/>
      <c r="E1" s="4"/>
      <c r="F1" s="4"/>
      <c r="G1" s="4"/>
      <c r="H1" s="4"/>
      <c r="I1" s="4"/>
    </row>
    <row r="2" spans="1:9">
      <c r="A2" s="77"/>
      <c r="B2" s="77"/>
      <c r="C2" s="77"/>
      <c r="D2" s="77"/>
      <c r="E2" s="5"/>
      <c r="F2" s="5"/>
    </row>
    <row r="3" spans="1:9">
      <c r="E3" s="5"/>
      <c r="F3" s="5"/>
    </row>
    <row r="4" spans="1:9" ht="15" customHeight="1">
      <c r="A4" s="76" t="s">
        <v>1</v>
      </c>
      <c r="B4" s="76"/>
      <c r="C4" s="76"/>
      <c r="D4" s="76"/>
      <c r="E4" s="6"/>
      <c r="F4" s="6"/>
      <c r="G4" s="7"/>
      <c r="H4" s="7"/>
      <c r="I4" s="7"/>
    </row>
    <row r="5" spans="1:9" ht="15" customHeight="1">
      <c r="A5" s="76"/>
      <c r="B5" s="76"/>
      <c r="C5" s="76"/>
      <c r="D5" s="76"/>
      <c r="E5" s="6"/>
      <c r="F5" s="6"/>
      <c r="G5" s="7"/>
      <c r="H5" s="7"/>
      <c r="I5" s="7"/>
    </row>
    <row r="6" spans="1:9">
      <c r="E6" s="5"/>
      <c r="F6" s="5"/>
    </row>
    <row r="7" spans="1:9">
      <c r="E7" s="5"/>
      <c r="F7" s="5"/>
    </row>
    <row r="8" spans="1:9" ht="15.75">
      <c r="C8" s="8" t="s">
        <v>2</v>
      </c>
      <c r="D8" s="8"/>
      <c r="E8" s="9"/>
      <c r="F8" s="9"/>
      <c r="G8" s="10"/>
    </row>
    <row r="9" spans="1:9" ht="15.75" customHeight="1">
      <c r="A9" s="63" t="s">
        <v>3</v>
      </c>
      <c r="B9" s="63"/>
      <c r="C9" s="63"/>
      <c r="D9" s="63"/>
      <c r="E9" s="13"/>
      <c r="F9" s="13"/>
      <c r="G9" s="12"/>
      <c r="H9" s="11"/>
    </row>
    <row r="10" spans="1:9">
      <c r="E10" s="5"/>
      <c r="F10" s="5"/>
    </row>
    <row r="11" spans="1:9">
      <c r="A11" s="69" t="s">
        <v>4</v>
      </c>
      <c r="B11" s="70"/>
      <c r="C11" s="68" t="s">
        <v>5</v>
      </c>
      <c r="D11" s="68"/>
      <c r="E11" s="15"/>
      <c r="F11" s="15"/>
    </row>
    <row r="12" spans="1:9">
      <c r="A12" s="69" t="s">
        <v>6</v>
      </c>
      <c r="B12" s="70"/>
      <c r="C12" s="71">
        <v>1973</v>
      </c>
      <c r="D12" s="71"/>
      <c r="E12" s="15"/>
      <c r="F12" s="15"/>
    </row>
    <row r="13" spans="1:9">
      <c r="A13" s="69" t="s">
        <v>7</v>
      </c>
      <c r="B13" s="70"/>
      <c r="C13" s="72">
        <v>0</v>
      </c>
      <c r="D13" s="72"/>
      <c r="E13" s="16"/>
      <c r="F13" s="16"/>
    </row>
    <row r="14" spans="1:9">
      <c r="A14" s="69" t="s">
        <v>8</v>
      </c>
      <c r="B14" s="70"/>
      <c r="C14" s="79">
        <v>2453</v>
      </c>
      <c r="D14" s="79"/>
      <c r="E14" s="17"/>
      <c r="F14" s="17"/>
    </row>
    <row r="15" spans="1:9">
      <c r="A15" s="69" t="s">
        <v>9</v>
      </c>
      <c r="B15" s="70"/>
      <c r="C15" s="80">
        <v>1535.4</v>
      </c>
      <c r="D15" s="80"/>
      <c r="E15" s="18"/>
      <c r="F15" s="18"/>
    </row>
    <row r="16" spans="1:9">
      <c r="A16" s="81" t="s">
        <v>10</v>
      </c>
      <c r="B16" s="82"/>
      <c r="C16" s="83">
        <v>481.2</v>
      </c>
      <c r="D16" s="83"/>
      <c r="E16" s="15"/>
      <c r="F16" s="15"/>
    </row>
    <row r="17" spans="1:6">
      <c r="E17" s="5"/>
      <c r="F17" s="5"/>
    </row>
    <row r="18" spans="1:6">
      <c r="E18" s="5"/>
      <c r="F18" s="5"/>
    </row>
    <row r="19" spans="1:6" ht="15.75">
      <c r="A19" s="66" t="s">
        <v>11</v>
      </c>
      <c r="B19" s="66"/>
      <c r="C19" s="66"/>
      <c r="D19" s="66"/>
      <c r="E19" s="5"/>
      <c r="F19" s="5"/>
    </row>
    <row r="20" spans="1:6">
      <c r="A20" s="63" t="s">
        <v>12</v>
      </c>
      <c r="B20" s="63"/>
      <c r="C20" s="63"/>
      <c r="D20" s="63"/>
      <c r="E20" s="5"/>
      <c r="F20" s="5"/>
    </row>
    <row r="21" spans="1:6">
      <c r="A21" s="63"/>
      <c r="B21" s="63"/>
      <c r="C21" s="63"/>
      <c r="D21" s="63"/>
      <c r="E21" s="5"/>
      <c r="F21" s="5"/>
    </row>
    <row r="22" spans="1:6">
      <c r="A22" s="63"/>
      <c r="B22" s="63"/>
      <c r="C22" s="63"/>
      <c r="D22" s="63"/>
      <c r="E22" s="5"/>
      <c r="F22" s="5"/>
    </row>
    <row r="24" spans="1:6">
      <c r="A24" s="78" t="s">
        <v>13</v>
      </c>
      <c r="B24" s="78"/>
      <c r="C24" s="78"/>
      <c r="D24" s="78"/>
    </row>
    <row r="25" spans="1:6">
      <c r="A25" s="78"/>
      <c r="B25" s="78"/>
      <c r="C25" s="78"/>
      <c r="D25" s="78"/>
    </row>
    <row r="26" spans="1:6" ht="30">
      <c r="A26" s="19" t="s">
        <v>14</v>
      </c>
      <c r="B26" s="73" t="s">
        <v>15</v>
      </c>
      <c r="C26" s="73"/>
      <c r="D26" s="1" t="s">
        <v>16</v>
      </c>
    </row>
    <row r="27" spans="1:6">
      <c r="A27" s="2" t="s">
        <v>17</v>
      </c>
      <c r="B27" s="71" t="s">
        <v>18</v>
      </c>
      <c r="C27" s="71"/>
      <c r="D27" s="14">
        <v>19.52</v>
      </c>
    </row>
    <row r="28" spans="1:6">
      <c r="A28" s="20" t="s">
        <v>19</v>
      </c>
      <c r="B28" s="71" t="s">
        <v>18</v>
      </c>
      <c r="C28" s="71"/>
      <c r="D28" s="14">
        <v>20.89</v>
      </c>
    </row>
    <row r="31" spans="1:6" s="50" customFormat="1" ht="15.75">
      <c r="A31" s="64" t="s">
        <v>20</v>
      </c>
      <c r="B31" s="64"/>
      <c r="C31" s="64"/>
      <c r="D31" s="9"/>
    </row>
    <row r="32" spans="1:6" s="50" customFormat="1" ht="15.75">
      <c r="A32" s="65" t="s">
        <v>118</v>
      </c>
      <c r="B32" s="65"/>
      <c r="C32" s="65"/>
      <c r="D32" s="13"/>
    </row>
    <row r="33" spans="1:5" s="50" customFormat="1" ht="15.75">
      <c r="A33" s="65"/>
      <c r="B33" s="65"/>
      <c r="C33" s="65"/>
      <c r="D33" s="13"/>
    </row>
    <row r="34" spans="1:5" s="50" customFormat="1" ht="15.75">
      <c r="A34" s="65"/>
      <c r="B34" s="65"/>
      <c r="C34" s="65"/>
      <c r="D34" s="13"/>
    </row>
    <row r="35" spans="1:5" s="50" customFormat="1" ht="15.75">
      <c r="A35" s="21"/>
      <c r="B35" s="21" t="s">
        <v>129</v>
      </c>
      <c r="C35" s="21" t="s">
        <v>119</v>
      </c>
      <c r="D35" s="13"/>
    </row>
    <row r="36" spans="1:5" s="50" customFormat="1" ht="15.75">
      <c r="A36" s="51" t="s">
        <v>120</v>
      </c>
      <c r="B36" s="52">
        <f>372273.18+98005</f>
        <v>470278.18</v>
      </c>
      <c r="C36" s="52">
        <f>370276.41+89184</f>
        <v>459460.41</v>
      </c>
      <c r="D36" s="13"/>
    </row>
    <row r="37" spans="1:5" s="50" customFormat="1" ht="15.75">
      <c r="A37" s="51" t="s">
        <v>121</v>
      </c>
      <c r="B37" s="52">
        <f>33493.14+98.005</f>
        <v>33591.144999999997</v>
      </c>
      <c r="C37" s="52">
        <v>32299.11</v>
      </c>
      <c r="D37" s="13"/>
    </row>
    <row r="38" spans="1:5" s="50" customFormat="1">
      <c r="A38" s="51" t="s">
        <v>128</v>
      </c>
      <c r="B38" s="52">
        <v>10800</v>
      </c>
      <c r="C38" s="52">
        <v>10794.476833365297</v>
      </c>
      <c r="D38" s="53"/>
    </row>
    <row r="39" spans="1:5" s="50" customFormat="1">
      <c r="A39" s="54" t="s">
        <v>122</v>
      </c>
      <c r="B39" s="55">
        <v>-17045.826000000008</v>
      </c>
      <c r="C39" s="52"/>
      <c r="D39" s="56"/>
    </row>
    <row r="40" spans="1:5" s="50" customFormat="1">
      <c r="A40" s="57" t="s">
        <v>123</v>
      </c>
      <c r="B40" s="58">
        <f>B36+B37+B39+B38</f>
        <v>497623.49900000001</v>
      </c>
      <c r="C40" s="58">
        <f>C36+C37+C38</f>
        <v>502553.99683336524</v>
      </c>
    </row>
    <row r="41" spans="1:5" s="3" customFormat="1"/>
    <row r="42" spans="1:5" s="59" customFormat="1" ht="15.75">
      <c r="A42" s="66" t="s">
        <v>21</v>
      </c>
      <c r="B42" s="66"/>
      <c r="C42" s="66"/>
      <c r="D42" s="66"/>
      <c r="E42" s="66"/>
    </row>
    <row r="43" spans="1:5" s="59" customFormat="1" ht="36.75" customHeight="1">
      <c r="A43" s="67" t="s">
        <v>23</v>
      </c>
      <c r="B43" s="67"/>
      <c r="C43" s="67"/>
      <c r="D43" s="67"/>
      <c r="E43" s="67"/>
    </row>
    <row r="44" spans="1:5" s="59" customFormat="1" ht="99.75">
      <c r="A44" s="60" t="s">
        <v>124</v>
      </c>
      <c r="B44" s="60" t="s">
        <v>125</v>
      </c>
      <c r="C44" s="74" t="s">
        <v>126</v>
      </c>
      <c r="D44" s="74"/>
      <c r="E44" s="60" t="s">
        <v>127</v>
      </c>
    </row>
    <row r="45" spans="1:5" s="59" customFormat="1" ht="15.75">
      <c r="A45" s="61">
        <v>-1056741.23</v>
      </c>
      <c r="B45" s="62">
        <f>C40</f>
        <v>502553.99683336524</v>
      </c>
      <c r="C45" s="75">
        <f>'Раздел 5'!M87</f>
        <v>625768.5120000001</v>
      </c>
      <c r="D45" s="75"/>
      <c r="E45" s="62">
        <f>A45+B45-C45</f>
        <v>-1179955.7451666349</v>
      </c>
    </row>
  </sheetData>
  <mergeCells count="27">
    <mergeCell ref="C44:D44"/>
    <mergeCell ref="C45:D45"/>
    <mergeCell ref="A4:D5"/>
    <mergeCell ref="A1:D2"/>
    <mergeCell ref="A20:D22"/>
    <mergeCell ref="A24:D25"/>
    <mergeCell ref="A14:B14"/>
    <mergeCell ref="C14:D14"/>
    <mergeCell ref="A15:B15"/>
    <mergeCell ref="C15:D15"/>
    <mergeCell ref="A16:B16"/>
    <mergeCell ref="C16:D16"/>
    <mergeCell ref="A11:B11"/>
    <mergeCell ref="A9:D9"/>
    <mergeCell ref="A31:C31"/>
    <mergeCell ref="A32:C34"/>
    <mergeCell ref="A42:E42"/>
    <mergeCell ref="A43:E43"/>
    <mergeCell ref="C11:D11"/>
    <mergeCell ref="A12:B12"/>
    <mergeCell ref="C12:D12"/>
    <mergeCell ref="A13:B13"/>
    <mergeCell ref="C13:D13"/>
    <mergeCell ref="A19:D19"/>
    <mergeCell ref="B26:C26"/>
    <mergeCell ref="B27:C27"/>
    <mergeCell ref="B28:C28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75" zoomScale="120" zoomScaleNormal="120" workbookViewId="0">
      <selection activeCell="I92" sqref="I92"/>
    </sheetView>
  </sheetViews>
  <sheetFormatPr defaultColWidth="8.85546875" defaultRowHeight="15"/>
  <cols>
    <col min="1" max="1" width="28.85546875" style="3" customWidth="1"/>
    <col min="2" max="2" width="11.140625" style="3" customWidth="1"/>
    <col min="3" max="3" width="10.140625" style="3" customWidth="1"/>
    <col min="4" max="4" width="9.85546875" style="3" customWidth="1"/>
    <col min="5" max="5" width="10" style="3" customWidth="1"/>
    <col min="6" max="6" width="10.28515625" style="3" customWidth="1"/>
    <col min="7" max="7" width="10.140625" style="3" customWidth="1"/>
    <col min="8" max="8" width="10" style="3" customWidth="1"/>
    <col min="9" max="9" width="10.140625" style="3" customWidth="1"/>
    <col min="10" max="10" width="10.42578125" style="3" customWidth="1"/>
    <col min="11" max="11" width="9.85546875" style="3" customWidth="1"/>
    <col min="12" max="12" width="12.140625" style="3" customWidth="1"/>
    <col min="13" max="13" width="13.28515625" style="3" customWidth="1"/>
    <col min="14" max="16384" width="8.85546875" style="3"/>
  </cols>
  <sheetData>
    <row r="1" spans="1:13" ht="15.75">
      <c r="B1" s="66" t="s">
        <v>22</v>
      </c>
      <c r="C1" s="66"/>
      <c r="D1" s="66"/>
      <c r="E1" s="66"/>
    </row>
    <row r="2" spans="1:13" ht="15" customHeight="1">
      <c r="A2" s="87" t="s">
        <v>24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6" spans="1:13">
      <c r="A6" s="85" t="s">
        <v>25</v>
      </c>
      <c r="B6" s="84" t="s">
        <v>26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6" t="s">
        <v>98</v>
      </c>
    </row>
    <row r="7" spans="1:13" ht="50.25" customHeight="1">
      <c r="A7" s="85"/>
      <c r="B7" s="22" t="s">
        <v>27</v>
      </c>
      <c r="C7" s="22" t="s">
        <v>28</v>
      </c>
      <c r="D7" s="22" t="s">
        <v>29</v>
      </c>
      <c r="E7" s="22" t="s">
        <v>30</v>
      </c>
      <c r="F7" s="22" t="s">
        <v>31</v>
      </c>
      <c r="G7" s="22" t="s">
        <v>32</v>
      </c>
      <c r="H7" s="22" t="s">
        <v>33</v>
      </c>
      <c r="I7" s="22" t="s">
        <v>34</v>
      </c>
      <c r="J7" s="22" t="s">
        <v>35</v>
      </c>
      <c r="K7" s="22" t="s">
        <v>36</v>
      </c>
      <c r="L7" s="22" t="s">
        <v>102</v>
      </c>
      <c r="M7" s="86"/>
    </row>
    <row r="8" spans="1:1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14</v>
      </c>
    </row>
    <row r="9" spans="1:13" ht="24">
      <c r="A9" s="23" t="s">
        <v>111</v>
      </c>
      <c r="B9" s="34">
        <v>5396.4</v>
      </c>
      <c r="C9" s="34">
        <v>5396.4</v>
      </c>
      <c r="D9" s="34">
        <v>5396.4</v>
      </c>
      <c r="E9" s="34">
        <v>12750.6</v>
      </c>
      <c r="F9" s="34">
        <v>5396.4</v>
      </c>
      <c r="G9" s="34">
        <v>5396.4</v>
      </c>
      <c r="H9" s="34">
        <v>5396.4</v>
      </c>
      <c r="I9" s="34">
        <v>5396.4</v>
      </c>
      <c r="J9" s="34">
        <v>5396.4</v>
      </c>
      <c r="K9" s="44">
        <v>13004.89</v>
      </c>
      <c r="L9" s="34">
        <v>11239.2</v>
      </c>
      <c r="M9" s="34">
        <f t="shared" ref="M9:M19" si="0">SUM(B9:L9)</f>
        <v>80165.89</v>
      </c>
    </row>
    <row r="10" spans="1:13" ht="24" hidden="1">
      <c r="A10" s="24" t="s">
        <v>37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>
        <f t="shared" si="0"/>
        <v>0</v>
      </c>
    </row>
    <row r="11" spans="1:13" ht="36" hidden="1">
      <c r="A11" s="24" t="s">
        <v>38</v>
      </c>
      <c r="B11" s="36"/>
      <c r="C11" s="36"/>
      <c r="D11" s="36"/>
      <c r="E11" s="36"/>
      <c r="F11" s="35"/>
      <c r="G11" s="35"/>
      <c r="H11" s="35"/>
      <c r="I11" s="35"/>
      <c r="J11" s="35"/>
      <c r="K11" s="35"/>
      <c r="L11" s="35"/>
      <c r="M11" s="35">
        <f t="shared" si="0"/>
        <v>0</v>
      </c>
    </row>
    <row r="12" spans="1:13" ht="36" hidden="1">
      <c r="A12" s="24" t="s">
        <v>39</v>
      </c>
      <c r="B12" s="36"/>
      <c r="C12" s="36"/>
      <c r="D12" s="36"/>
      <c r="E12" s="36"/>
      <c r="F12" s="35"/>
      <c r="G12" s="35"/>
      <c r="H12" s="35"/>
      <c r="I12" s="35"/>
      <c r="J12" s="35"/>
      <c r="K12" s="35"/>
      <c r="L12" s="35"/>
      <c r="M12" s="35">
        <f t="shared" si="0"/>
        <v>0</v>
      </c>
    </row>
    <row r="13" spans="1:13" ht="60" hidden="1">
      <c r="A13" s="24" t="s">
        <v>40</v>
      </c>
      <c r="B13" s="36"/>
      <c r="C13" s="36"/>
      <c r="D13" s="36"/>
      <c r="E13" s="36"/>
      <c r="F13" s="35"/>
      <c r="G13" s="35"/>
      <c r="H13" s="35"/>
      <c r="I13" s="35"/>
      <c r="J13" s="35"/>
      <c r="K13" s="35"/>
      <c r="L13" s="35"/>
      <c r="M13" s="35">
        <f t="shared" si="0"/>
        <v>0</v>
      </c>
    </row>
    <row r="14" spans="1:13" ht="24" hidden="1">
      <c r="A14" s="24" t="s">
        <v>41</v>
      </c>
      <c r="B14" s="36"/>
      <c r="C14" s="36"/>
      <c r="D14" s="36"/>
      <c r="E14" s="36"/>
      <c r="F14" s="35"/>
      <c r="G14" s="35"/>
      <c r="H14" s="35"/>
      <c r="I14" s="35"/>
      <c r="J14" s="35"/>
      <c r="K14" s="35"/>
      <c r="L14" s="35"/>
      <c r="M14" s="35">
        <f t="shared" si="0"/>
        <v>0</v>
      </c>
    </row>
    <row r="15" spans="1:13" hidden="1">
      <c r="A15" s="24" t="s">
        <v>42</v>
      </c>
      <c r="B15" s="36"/>
      <c r="C15" s="36"/>
      <c r="D15" s="36"/>
      <c r="E15" s="36"/>
      <c r="F15" s="35"/>
      <c r="G15" s="35"/>
      <c r="H15" s="35"/>
      <c r="I15" s="35"/>
      <c r="J15" s="35"/>
      <c r="K15" s="35"/>
      <c r="L15" s="35"/>
      <c r="M15" s="35">
        <f t="shared" si="0"/>
        <v>0</v>
      </c>
    </row>
    <row r="16" spans="1:13" hidden="1">
      <c r="A16" s="24" t="s">
        <v>43</v>
      </c>
      <c r="B16" s="36"/>
      <c r="C16" s="36"/>
      <c r="D16" s="36"/>
      <c r="E16" s="36"/>
      <c r="F16" s="35"/>
      <c r="G16" s="35"/>
      <c r="H16" s="35"/>
      <c r="I16" s="35"/>
      <c r="J16" s="35"/>
      <c r="K16" s="35"/>
      <c r="L16" s="35"/>
      <c r="M16" s="35">
        <f t="shared" si="0"/>
        <v>0</v>
      </c>
    </row>
    <row r="17" spans="1:13" ht="24" hidden="1">
      <c r="A17" s="24" t="s">
        <v>44</v>
      </c>
      <c r="B17" s="36"/>
      <c r="C17" s="36"/>
      <c r="D17" s="36"/>
      <c r="E17" s="36"/>
      <c r="F17" s="35"/>
      <c r="G17" s="35"/>
      <c r="H17" s="35"/>
      <c r="I17" s="35"/>
      <c r="J17" s="35"/>
      <c r="K17" s="35"/>
      <c r="L17" s="35"/>
      <c r="M17" s="35">
        <f t="shared" si="0"/>
        <v>0</v>
      </c>
    </row>
    <row r="18" spans="1:13" ht="36.75" hidden="1">
      <c r="A18" s="25" t="s">
        <v>45</v>
      </c>
      <c r="B18" s="36"/>
      <c r="C18" s="36"/>
      <c r="D18" s="36"/>
      <c r="E18" s="36"/>
      <c r="F18" s="35"/>
      <c r="G18" s="35"/>
      <c r="H18" s="35"/>
      <c r="I18" s="35"/>
      <c r="J18" s="35"/>
      <c r="K18" s="35"/>
      <c r="L18" s="35"/>
      <c r="M18" s="35">
        <f t="shared" si="0"/>
        <v>0</v>
      </c>
    </row>
    <row r="19" spans="1:13" ht="36.75" hidden="1">
      <c r="A19" s="25" t="s">
        <v>46</v>
      </c>
      <c r="B19" s="36"/>
      <c r="C19" s="36"/>
      <c r="D19" s="36"/>
      <c r="E19" s="36"/>
      <c r="F19" s="35"/>
      <c r="G19" s="35"/>
      <c r="H19" s="35"/>
      <c r="I19" s="35"/>
      <c r="J19" s="35"/>
      <c r="K19" s="35"/>
      <c r="L19" s="35"/>
      <c r="M19" s="35">
        <f t="shared" si="0"/>
        <v>0</v>
      </c>
    </row>
    <row r="20" spans="1:13" hidden="1">
      <c r="A20" s="25" t="s">
        <v>47</v>
      </c>
      <c r="B20" s="36"/>
      <c r="C20" s="36"/>
      <c r="D20" s="36"/>
      <c r="E20" s="36"/>
      <c r="F20" s="35"/>
      <c r="G20" s="35"/>
      <c r="H20" s="35"/>
      <c r="I20" s="35"/>
      <c r="J20" s="35"/>
      <c r="K20" s="35"/>
      <c r="L20" s="35"/>
      <c r="M20" s="35"/>
    </row>
    <row r="21" spans="1:13">
      <c r="A21" s="26" t="s">
        <v>112</v>
      </c>
      <c r="B21" s="34">
        <v>20578.52</v>
      </c>
      <c r="C21" s="34">
        <v>7947.8200000000006</v>
      </c>
      <c r="D21" s="34">
        <v>4453.22</v>
      </c>
      <c r="E21" s="34">
        <v>6183.52</v>
      </c>
      <c r="F21" s="34">
        <v>6183.52</v>
      </c>
      <c r="G21" s="34">
        <v>6964.38</v>
      </c>
      <c r="H21" s="34">
        <v>6533.52</v>
      </c>
      <c r="I21" s="34">
        <v>6933.52</v>
      </c>
      <c r="J21" s="34">
        <v>6460.52</v>
      </c>
      <c r="K21" s="34">
        <v>5400</v>
      </c>
      <c r="L21" s="34">
        <v>8557.01</v>
      </c>
      <c r="M21" s="34">
        <f>SUM(B21:L21)</f>
        <v>86195.55</v>
      </c>
    </row>
    <row r="22" spans="1:13" ht="24" hidden="1">
      <c r="A22" s="27" t="s">
        <v>48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>
        <f t="shared" ref="M22" si="1">M24+M34</f>
        <v>39742.14</v>
      </c>
    </row>
    <row r="23" spans="1:13" hidden="1">
      <c r="A23" s="24" t="s">
        <v>49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5">
        <f>SUM(B23:L23)</f>
        <v>0</v>
      </c>
    </row>
    <row r="24" spans="1:13" ht="24" hidden="1">
      <c r="A24" s="24" t="s">
        <v>50</v>
      </c>
      <c r="B24" s="37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>
        <f>SUM(M25:M33)</f>
        <v>0</v>
      </c>
    </row>
    <row r="25" spans="1:13" ht="24" hidden="1">
      <c r="A25" s="24" t="s">
        <v>51</v>
      </c>
      <c r="B25" s="38"/>
      <c r="C25" s="38"/>
      <c r="D25" s="39"/>
      <c r="E25" s="37"/>
      <c r="F25" s="37"/>
      <c r="G25" s="37"/>
      <c r="H25" s="37"/>
      <c r="I25" s="37"/>
      <c r="J25" s="37"/>
      <c r="K25" s="37"/>
      <c r="L25" s="37"/>
      <c r="M25" s="35">
        <f>SUM(B25:L25)</f>
        <v>0</v>
      </c>
    </row>
    <row r="26" spans="1:13" ht="24" hidden="1">
      <c r="A26" s="24" t="s">
        <v>52</v>
      </c>
      <c r="B26" s="38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5">
        <f>SUM(B26:L26)</f>
        <v>0</v>
      </c>
    </row>
    <row r="27" spans="1:13" ht="48" hidden="1">
      <c r="A27" s="24" t="s">
        <v>53</v>
      </c>
      <c r="B27" s="38"/>
      <c r="C27" s="38"/>
      <c r="D27" s="37"/>
      <c r="E27" s="37"/>
      <c r="F27" s="37"/>
      <c r="G27" s="37"/>
      <c r="H27" s="37"/>
      <c r="I27" s="37"/>
      <c r="J27" s="37"/>
      <c r="K27" s="37"/>
      <c r="L27" s="37"/>
      <c r="M27" s="35">
        <f>SUM(B27:L27)</f>
        <v>0</v>
      </c>
    </row>
    <row r="28" spans="1:13" ht="24" hidden="1">
      <c r="A28" s="24" t="s">
        <v>54</v>
      </c>
      <c r="B28" s="38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5">
        <f>SUM(B28:L28)</f>
        <v>0</v>
      </c>
    </row>
    <row r="29" spans="1:13" hidden="1">
      <c r="A29" s="24" t="s">
        <v>55</v>
      </c>
      <c r="B29" s="39"/>
      <c r="C29" s="38"/>
      <c r="D29" s="37"/>
      <c r="E29" s="37"/>
      <c r="F29" s="37"/>
      <c r="G29" s="37"/>
      <c r="H29" s="37"/>
      <c r="I29" s="37"/>
      <c r="J29" s="37"/>
      <c r="K29" s="37"/>
      <c r="L29" s="37"/>
      <c r="M29" s="35">
        <f>SUM(B29:L29)</f>
        <v>0</v>
      </c>
    </row>
    <row r="30" spans="1:13" ht="15" hidden="1" customHeight="1">
      <c r="A30" s="24" t="s">
        <v>96</v>
      </c>
      <c r="B30" s="39"/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5"/>
    </row>
    <row r="31" spans="1:13" ht="24" hidden="1" customHeight="1">
      <c r="A31" s="24" t="s">
        <v>97</v>
      </c>
      <c r="B31" s="39"/>
      <c r="C31" s="38"/>
      <c r="D31" s="37"/>
      <c r="E31" s="37"/>
      <c r="F31" s="37"/>
      <c r="G31" s="37"/>
      <c r="H31" s="37"/>
      <c r="I31" s="37"/>
      <c r="J31" s="37"/>
      <c r="K31" s="37"/>
      <c r="L31" s="37"/>
      <c r="M31" s="35"/>
    </row>
    <row r="32" spans="1:13" hidden="1">
      <c r="A32" s="24" t="s">
        <v>56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5">
        <f>SUM(B32:L32)</f>
        <v>0</v>
      </c>
    </row>
    <row r="33" spans="1:13" ht="24" hidden="1">
      <c r="A33" s="24" t="s">
        <v>57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>
        <f>SUM(B33:L33)</f>
        <v>0</v>
      </c>
    </row>
    <row r="34" spans="1:13" ht="24" hidden="1">
      <c r="A34" s="24" t="s">
        <v>58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>
        <f t="shared" ref="M34" si="2">M35+M36+M37+M38+M39+M40+M41+M42+M43</f>
        <v>39742.14</v>
      </c>
    </row>
    <row r="35" spans="1:13" ht="24" hidden="1">
      <c r="A35" s="24" t="s">
        <v>59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5">
        <f t="shared" ref="M35:M43" si="3">SUM(B35:L35)</f>
        <v>0</v>
      </c>
    </row>
    <row r="36" spans="1:13" hidden="1">
      <c r="A36" s="24" t="s">
        <v>60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5">
        <f t="shared" si="3"/>
        <v>0</v>
      </c>
    </row>
    <row r="37" spans="1:13" hidden="1">
      <c r="A37" s="24" t="s">
        <v>61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5">
        <f t="shared" si="3"/>
        <v>0</v>
      </c>
    </row>
    <row r="38" spans="1:13" ht="24" hidden="1">
      <c r="A38" s="24" t="s">
        <v>62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5">
        <f t="shared" si="3"/>
        <v>0</v>
      </c>
    </row>
    <row r="39" spans="1:13" hidden="1">
      <c r="A39" s="24" t="s">
        <v>63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5">
        <f t="shared" si="3"/>
        <v>0</v>
      </c>
    </row>
    <row r="40" spans="1:13" ht="24" hidden="1">
      <c r="A40" s="24" t="s">
        <v>64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5">
        <f t="shared" si="3"/>
        <v>0</v>
      </c>
    </row>
    <row r="41" spans="1:13" ht="24" hidden="1">
      <c r="A41" s="24" t="s">
        <v>65</v>
      </c>
      <c r="B41" s="38"/>
      <c r="C41" s="38"/>
      <c r="D41" s="37"/>
      <c r="E41" s="37"/>
      <c r="F41" s="37"/>
      <c r="G41" s="37"/>
      <c r="H41" s="37"/>
      <c r="I41" s="37"/>
      <c r="J41" s="37"/>
      <c r="K41" s="37"/>
      <c r="L41" s="37"/>
      <c r="M41" s="35">
        <f t="shared" si="3"/>
        <v>0</v>
      </c>
    </row>
    <row r="42" spans="1:13" ht="36">
      <c r="A42" s="28" t="s">
        <v>113</v>
      </c>
      <c r="B42" s="37">
        <v>920</v>
      </c>
      <c r="C42" s="37">
        <v>850</v>
      </c>
      <c r="D42" s="37">
        <v>2980</v>
      </c>
      <c r="E42" s="37">
        <v>1230</v>
      </c>
      <c r="F42" s="37">
        <v>20789.14</v>
      </c>
      <c r="G42" s="37">
        <v>1530</v>
      </c>
      <c r="H42" s="37">
        <v>3230</v>
      </c>
      <c r="I42" s="37">
        <v>3170</v>
      </c>
      <c r="J42" s="37">
        <v>1750</v>
      </c>
      <c r="K42" s="37">
        <v>2550</v>
      </c>
      <c r="L42" s="37">
        <v>743</v>
      </c>
      <c r="M42" s="34">
        <f t="shared" si="3"/>
        <v>39742.14</v>
      </c>
    </row>
    <row r="43" spans="1:13" ht="48" hidden="1">
      <c r="A43" s="28" t="s">
        <v>66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5">
        <f t="shared" si="3"/>
        <v>0</v>
      </c>
    </row>
    <row r="44" spans="1:13" ht="24" hidden="1">
      <c r="A44" s="29" t="s">
        <v>67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>
        <f>SUM(M45:M72)</f>
        <v>98866.080000000016</v>
      </c>
    </row>
    <row r="45" spans="1:13" ht="24" hidden="1">
      <c r="A45" s="30" t="s">
        <v>68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5">
        <f>SUM(B45:L45)</f>
        <v>0</v>
      </c>
    </row>
    <row r="46" spans="1:13" ht="24" hidden="1">
      <c r="A46" s="30" t="s">
        <v>69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5">
        <f>SUM(B46:L46)</f>
        <v>0</v>
      </c>
    </row>
    <row r="47" spans="1:13" ht="24" hidden="1">
      <c r="A47" s="29" t="s">
        <v>70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5"/>
    </row>
    <row r="48" spans="1:13" ht="24" hidden="1">
      <c r="A48" s="30" t="s">
        <v>71</v>
      </c>
      <c r="B48" s="37"/>
      <c r="C48" s="38"/>
      <c r="D48" s="37"/>
      <c r="E48" s="37"/>
      <c r="F48" s="37"/>
      <c r="G48" s="37"/>
      <c r="H48" s="37"/>
      <c r="I48" s="37"/>
      <c r="J48" s="37"/>
      <c r="K48" s="37"/>
      <c r="L48" s="37"/>
      <c r="M48" s="35">
        <f t="shared" ref="M48:M56" si="4">SUM(B48:L48)</f>
        <v>0</v>
      </c>
    </row>
    <row r="49" spans="1:13" ht="24" hidden="1">
      <c r="A49" s="30" t="s">
        <v>72</v>
      </c>
      <c r="B49" s="37"/>
      <c r="C49" s="38"/>
      <c r="D49" s="37"/>
      <c r="E49" s="37"/>
      <c r="F49" s="37"/>
      <c r="G49" s="37"/>
      <c r="H49" s="37"/>
      <c r="I49" s="37"/>
      <c r="J49" s="37"/>
      <c r="K49" s="37"/>
      <c r="L49" s="37"/>
      <c r="M49" s="35">
        <f t="shared" si="4"/>
        <v>0</v>
      </c>
    </row>
    <row r="50" spans="1:13" ht="24" hidden="1">
      <c r="A50" s="30" t="s">
        <v>73</v>
      </c>
      <c r="B50" s="37"/>
      <c r="C50" s="37"/>
      <c r="D50" s="39"/>
      <c r="E50" s="37"/>
      <c r="F50" s="37"/>
      <c r="G50" s="37"/>
      <c r="H50" s="37"/>
      <c r="I50" s="37"/>
      <c r="J50" s="37"/>
      <c r="K50" s="37"/>
      <c r="L50" s="37"/>
      <c r="M50" s="35">
        <f t="shared" si="4"/>
        <v>0</v>
      </c>
    </row>
    <row r="51" spans="1:13" hidden="1">
      <c r="A51" s="30" t="s">
        <v>74</v>
      </c>
      <c r="B51" s="40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>
        <f t="shared" si="4"/>
        <v>0</v>
      </c>
    </row>
    <row r="52" spans="1:13" ht="24" hidden="1">
      <c r="A52" s="30" t="s">
        <v>75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>
        <f t="shared" si="4"/>
        <v>0</v>
      </c>
    </row>
    <row r="53" spans="1:13" ht="24" hidden="1">
      <c r="A53" s="29" t="s">
        <v>76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>
        <f t="shared" si="4"/>
        <v>0</v>
      </c>
    </row>
    <row r="54" spans="1:13" ht="24" hidden="1">
      <c r="A54" s="27" t="s">
        <v>77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5">
        <f t="shared" si="4"/>
        <v>0</v>
      </c>
    </row>
    <row r="55" spans="1:13" ht="24" hidden="1">
      <c r="A55" s="30" t="s">
        <v>78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5">
        <f t="shared" si="4"/>
        <v>0</v>
      </c>
    </row>
    <row r="56" spans="1:13" ht="24" hidden="1">
      <c r="A56" s="30" t="s">
        <v>79</v>
      </c>
      <c r="B56" s="37"/>
      <c r="C56" s="38"/>
      <c r="D56" s="37"/>
      <c r="E56" s="37"/>
      <c r="F56" s="37"/>
      <c r="G56" s="37"/>
      <c r="H56" s="37"/>
      <c r="I56" s="37"/>
      <c r="J56" s="37"/>
      <c r="K56" s="37"/>
      <c r="L56" s="37"/>
      <c r="M56" s="35">
        <f t="shared" si="4"/>
        <v>0</v>
      </c>
    </row>
    <row r="57" spans="1:13" ht="36" hidden="1">
      <c r="A57" s="31" t="s">
        <v>80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5"/>
    </row>
    <row r="58" spans="1:13" ht="48" hidden="1">
      <c r="A58" s="27" t="s">
        <v>81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5">
        <f t="shared" ref="M58:M63" si="5">SUM(B58:L58)</f>
        <v>0</v>
      </c>
    </row>
    <row r="59" spans="1:13" ht="36" hidden="1">
      <c r="A59" s="27" t="s">
        <v>82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5">
        <f t="shared" si="5"/>
        <v>0</v>
      </c>
    </row>
    <row r="60" spans="1:13" ht="36" hidden="1">
      <c r="A60" s="30" t="s">
        <v>83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5">
        <f t="shared" si="5"/>
        <v>0</v>
      </c>
    </row>
    <row r="61" spans="1:13" hidden="1">
      <c r="A61" s="25" t="s">
        <v>84</v>
      </c>
      <c r="B61" s="37"/>
      <c r="C61" s="38"/>
      <c r="D61" s="37"/>
      <c r="E61" s="37"/>
      <c r="F61" s="35"/>
      <c r="G61" s="37"/>
      <c r="H61" s="37"/>
      <c r="I61" s="37"/>
      <c r="J61" s="37"/>
      <c r="K61" s="37"/>
      <c r="L61" s="37"/>
      <c r="M61" s="35">
        <f t="shared" si="5"/>
        <v>0</v>
      </c>
    </row>
    <row r="62" spans="1:13" ht="24.75" hidden="1">
      <c r="A62" s="25" t="s">
        <v>85</v>
      </c>
      <c r="B62" s="37"/>
      <c r="C62" s="37"/>
      <c r="D62" s="37"/>
      <c r="E62" s="37"/>
      <c r="F62" s="35"/>
      <c r="G62" s="37"/>
      <c r="H62" s="37"/>
      <c r="I62" s="37"/>
      <c r="J62" s="37"/>
      <c r="K62" s="37"/>
      <c r="L62" s="37"/>
      <c r="M62" s="35">
        <f t="shared" si="5"/>
        <v>0</v>
      </c>
    </row>
    <row r="63" spans="1:13" ht="24" hidden="1">
      <c r="A63" s="30" t="s">
        <v>86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5">
        <f t="shared" si="5"/>
        <v>0</v>
      </c>
    </row>
    <row r="64" spans="1:13" hidden="1">
      <c r="A64" s="29" t="s">
        <v>87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5"/>
    </row>
    <row r="65" spans="1:13" ht="24" hidden="1">
      <c r="A65" s="30" t="s">
        <v>88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5">
        <f t="shared" ref="M65:M73" si="6">SUM(B65:L65)</f>
        <v>0</v>
      </c>
    </row>
    <row r="66" spans="1:13" ht="24" hidden="1">
      <c r="A66" s="30" t="s">
        <v>89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5">
        <f t="shared" si="6"/>
        <v>0</v>
      </c>
    </row>
    <row r="67" spans="1:13" hidden="1">
      <c r="A67" s="30" t="s">
        <v>90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5">
        <f t="shared" si="6"/>
        <v>0</v>
      </c>
    </row>
    <row r="68" spans="1:13" hidden="1">
      <c r="A68" s="25" t="s">
        <v>91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5">
        <f t="shared" si="6"/>
        <v>0</v>
      </c>
    </row>
    <row r="69" spans="1:13" hidden="1">
      <c r="A69" s="30" t="s">
        <v>92</v>
      </c>
      <c r="B69" s="37"/>
      <c r="C69" s="37"/>
      <c r="D69" s="37"/>
      <c r="E69" s="37"/>
      <c r="F69" s="35"/>
      <c r="G69" s="37"/>
      <c r="H69" s="37"/>
      <c r="I69" s="37"/>
      <c r="J69" s="37"/>
      <c r="K69" s="37"/>
      <c r="L69" s="37"/>
      <c r="M69" s="35">
        <f t="shared" si="6"/>
        <v>0</v>
      </c>
    </row>
    <row r="70" spans="1:13" ht="24" hidden="1">
      <c r="A70" s="24" t="s">
        <v>93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5">
        <f t="shared" si="6"/>
        <v>0</v>
      </c>
    </row>
    <row r="71" spans="1:13" ht="36" hidden="1">
      <c r="A71" s="24" t="s">
        <v>94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5">
        <f t="shared" si="6"/>
        <v>0</v>
      </c>
    </row>
    <row r="72" spans="1:13" ht="36">
      <c r="A72" s="28" t="s">
        <v>114</v>
      </c>
      <c r="B72" s="37">
        <v>7800.42</v>
      </c>
      <c r="C72" s="37">
        <v>6538.7900000000009</v>
      </c>
      <c r="D72" s="37">
        <v>5125.12</v>
      </c>
      <c r="E72" s="37">
        <v>5338.130000000001</v>
      </c>
      <c r="F72" s="37">
        <v>10515.24</v>
      </c>
      <c r="G72" s="37">
        <v>10165.359999999999</v>
      </c>
      <c r="H72" s="37">
        <v>6858.8</v>
      </c>
      <c r="I72" s="37">
        <v>3199.4300000000003</v>
      </c>
      <c r="J72" s="37">
        <v>12374.57</v>
      </c>
      <c r="K72" s="37">
        <f>17693.73+1507.27</f>
        <v>19201</v>
      </c>
      <c r="L72" s="37">
        <v>11749.220000000001</v>
      </c>
      <c r="M72" s="34">
        <f t="shared" si="6"/>
        <v>98866.080000000016</v>
      </c>
    </row>
    <row r="73" spans="1:13" ht="24">
      <c r="A73" s="32" t="s">
        <v>115</v>
      </c>
      <c r="B73" s="37">
        <f t="shared" ref="B73:I73" si="7">SUM(B74:B80)</f>
        <v>1500</v>
      </c>
      <c r="C73" s="37">
        <f t="shared" si="7"/>
        <v>0</v>
      </c>
      <c r="D73" s="37">
        <f>SUM(D74:D80)</f>
        <v>2825</v>
      </c>
      <c r="E73" s="37">
        <f>SUM(E74:E80)</f>
        <v>9951.7099999999991</v>
      </c>
      <c r="F73" s="37">
        <f>SUM(F74:F83)</f>
        <v>10583.59</v>
      </c>
      <c r="G73" s="37">
        <f>SUM(G74:G84)</f>
        <v>26058.959999999999</v>
      </c>
      <c r="H73" s="37">
        <f t="shared" si="7"/>
        <v>0</v>
      </c>
      <c r="I73" s="37">
        <f t="shared" si="7"/>
        <v>0</v>
      </c>
      <c r="J73" s="37">
        <f>SUM(J74:J80)</f>
        <v>3574</v>
      </c>
      <c r="K73" s="37">
        <f t="shared" ref="K73" si="8">SUM(K74:K80)</f>
        <v>1500</v>
      </c>
      <c r="L73" s="37">
        <f>SUM(L74:L80)</f>
        <v>5600</v>
      </c>
      <c r="M73" s="34">
        <f t="shared" si="6"/>
        <v>61593.259999999995</v>
      </c>
    </row>
    <row r="74" spans="1:13" ht="33.75">
      <c r="A74" s="42" t="s">
        <v>99</v>
      </c>
      <c r="B74" s="43"/>
      <c r="C74" s="43"/>
      <c r="D74" s="43"/>
      <c r="E74" s="43"/>
      <c r="F74" s="43"/>
      <c r="G74" s="43"/>
      <c r="H74" s="43"/>
      <c r="I74" s="43"/>
      <c r="J74" s="43">
        <v>3574</v>
      </c>
      <c r="K74" s="43"/>
      <c r="L74" s="43"/>
      <c r="M74" s="46">
        <f t="shared" ref="M74:M86" si="9">SUM(B74:L74)</f>
        <v>3574</v>
      </c>
    </row>
    <row r="75" spans="1:13" ht="35.25" customHeight="1">
      <c r="A75" s="42" t="s">
        <v>100</v>
      </c>
      <c r="B75" s="43">
        <v>1500</v>
      </c>
      <c r="C75" s="43"/>
      <c r="D75" s="43"/>
      <c r="E75" s="43"/>
      <c r="F75" s="43"/>
      <c r="G75" s="43"/>
      <c r="H75" s="43"/>
      <c r="I75" s="43"/>
      <c r="J75" s="43"/>
      <c r="K75" s="43">
        <v>1500</v>
      </c>
      <c r="L75" s="43">
        <v>3000</v>
      </c>
      <c r="M75" s="46">
        <f t="shared" si="9"/>
        <v>6000</v>
      </c>
    </row>
    <row r="76" spans="1:13" ht="36.75" customHeight="1">
      <c r="A76" s="42" t="s">
        <v>101</v>
      </c>
      <c r="B76" s="43"/>
      <c r="C76" s="43"/>
      <c r="D76" s="43">
        <v>2825</v>
      </c>
      <c r="E76" s="43"/>
      <c r="F76" s="43"/>
      <c r="G76" s="43"/>
      <c r="H76" s="43"/>
      <c r="I76" s="43"/>
      <c r="J76" s="43"/>
      <c r="K76" s="43"/>
      <c r="L76" s="43">
        <v>2600</v>
      </c>
      <c r="M76" s="46">
        <f t="shared" si="9"/>
        <v>5425</v>
      </c>
    </row>
    <row r="77" spans="1:13" ht="17.25" customHeight="1">
      <c r="A77" s="42" t="s">
        <v>104</v>
      </c>
      <c r="B77" s="43"/>
      <c r="C77" s="43"/>
      <c r="D77" s="43"/>
      <c r="E77" s="43">
        <v>6106</v>
      </c>
      <c r="F77" s="43"/>
      <c r="G77" s="43"/>
      <c r="H77" s="43"/>
      <c r="I77" s="43"/>
      <c r="J77" s="43"/>
      <c r="K77" s="43"/>
      <c r="L77" s="43"/>
      <c r="M77" s="46">
        <f t="shared" si="9"/>
        <v>6106</v>
      </c>
    </row>
    <row r="78" spans="1:13">
      <c r="A78" s="42" t="s">
        <v>103</v>
      </c>
      <c r="B78" s="43"/>
      <c r="C78" s="43"/>
      <c r="D78" s="43"/>
      <c r="E78" s="43">
        <v>3187.71</v>
      </c>
      <c r="F78" s="43"/>
      <c r="G78" s="43"/>
      <c r="H78" s="43"/>
      <c r="I78" s="43"/>
      <c r="J78" s="43"/>
      <c r="K78" s="43"/>
      <c r="L78" s="43"/>
      <c r="M78" s="46">
        <f t="shared" si="9"/>
        <v>3187.71</v>
      </c>
    </row>
    <row r="79" spans="1:13">
      <c r="A79" s="42" t="s">
        <v>105</v>
      </c>
      <c r="B79" s="43"/>
      <c r="C79" s="43"/>
      <c r="D79" s="43"/>
      <c r="E79" s="43">
        <v>433</v>
      </c>
      <c r="F79" s="43"/>
      <c r="G79" s="43"/>
      <c r="H79" s="43"/>
      <c r="I79" s="43"/>
      <c r="J79" s="43"/>
      <c r="K79" s="43"/>
      <c r="L79" s="43"/>
      <c r="M79" s="46">
        <f t="shared" si="9"/>
        <v>433</v>
      </c>
    </row>
    <row r="80" spans="1:13" ht="22.5">
      <c r="A80" s="42" t="s">
        <v>106</v>
      </c>
      <c r="B80" s="43"/>
      <c r="C80" s="43"/>
      <c r="D80" s="43"/>
      <c r="E80" s="43">
        <v>225</v>
      </c>
      <c r="F80" s="43">
        <v>225</v>
      </c>
      <c r="G80" s="43"/>
      <c r="H80" s="43"/>
      <c r="I80" s="43"/>
      <c r="J80" s="43"/>
      <c r="K80" s="43"/>
      <c r="L80" s="43"/>
      <c r="M80" s="46">
        <f t="shared" si="9"/>
        <v>450</v>
      </c>
    </row>
    <row r="81" spans="1:13">
      <c r="A81" s="42" t="s">
        <v>107</v>
      </c>
      <c r="B81" s="43"/>
      <c r="C81" s="43"/>
      <c r="D81" s="43"/>
      <c r="E81" s="43"/>
      <c r="F81" s="43">
        <v>3351.72</v>
      </c>
      <c r="G81" s="43"/>
      <c r="H81" s="43"/>
      <c r="I81" s="43"/>
      <c r="J81" s="43"/>
      <c r="K81" s="43"/>
      <c r="L81" s="43"/>
      <c r="M81" s="46">
        <f t="shared" si="9"/>
        <v>3351.72</v>
      </c>
    </row>
    <row r="82" spans="1:13">
      <c r="A82" s="42" t="s">
        <v>108</v>
      </c>
      <c r="B82" s="43"/>
      <c r="C82" s="43"/>
      <c r="D82" s="43"/>
      <c r="E82" s="43"/>
      <c r="F82" s="45">
        <v>1294.8</v>
      </c>
      <c r="G82" s="43"/>
      <c r="H82" s="43"/>
      <c r="I82" s="43"/>
      <c r="J82" s="43"/>
      <c r="K82" s="43"/>
      <c r="L82" s="43"/>
      <c r="M82" s="46">
        <f t="shared" si="9"/>
        <v>1294.8</v>
      </c>
    </row>
    <row r="83" spans="1:13" ht="21" customHeight="1">
      <c r="A83" s="42" t="s">
        <v>109</v>
      </c>
      <c r="B83" s="43"/>
      <c r="C83" s="43"/>
      <c r="D83" s="43"/>
      <c r="E83" s="43"/>
      <c r="F83" s="45">
        <v>5712.07</v>
      </c>
      <c r="G83" s="43"/>
      <c r="H83" s="43"/>
      <c r="I83" s="43"/>
      <c r="J83" s="43"/>
      <c r="K83" s="43"/>
      <c r="L83" s="43"/>
      <c r="M83" s="46">
        <f t="shared" si="9"/>
        <v>5712.07</v>
      </c>
    </row>
    <row r="84" spans="1:13" ht="36.75" customHeight="1">
      <c r="A84" s="42" t="s">
        <v>110</v>
      </c>
      <c r="B84" s="43"/>
      <c r="C84" s="43"/>
      <c r="D84" s="43"/>
      <c r="E84" s="43"/>
      <c r="F84" s="45"/>
      <c r="G84" s="43">
        <v>26058.959999999999</v>
      </c>
      <c r="H84" s="43"/>
      <c r="I84" s="43"/>
      <c r="J84" s="43"/>
      <c r="K84" s="43"/>
      <c r="L84" s="43"/>
      <c r="M84" s="46">
        <f t="shared" si="9"/>
        <v>26058.959999999999</v>
      </c>
    </row>
    <row r="85" spans="1:13">
      <c r="A85" s="32" t="s">
        <v>116</v>
      </c>
      <c r="B85" s="47">
        <v>16441</v>
      </c>
      <c r="C85" s="47">
        <v>16441</v>
      </c>
      <c r="D85" s="47">
        <v>16441</v>
      </c>
      <c r="E85" s="47">
        <v>16441</v>
      </c>
      <c r="F85" s="47">
        <v>16441</v>
      </c>
      <c r="G85" s="47">
        <v>16441</v>
      </c>
      <c r="H85" s="47">
        <v>17611.03</v>
      </c>
      <c r="I85" s="47">
        <v>17611.03</v>
      </c>
      <c r="J85" s="47">
        <v>17611.03</v>
      </c>
      <c r="K85" s="47">
        <v>17611.03</v>
      </c>
      <c r="L85" s="47">
        <f>K85*2</f>
        <v>35222.06</v>
      </c>
      <c r="M85" s="48">
        <f t="shared" si="9"/>
        <v>204312.18</v>
      </c>
    </row>
    <row r="86" spans="1:13">
      <c r="A86" s="32" t="s">
        <v>117</v>
      </c>
      <c r="B86" s="47">
        <v>9579.4920000000002</v>
      </c>
      <c r="C86" s="47">
        <v>6335.6879999999992</v>
      </c>
      <c r="D86" s="47">
        <v>4282.5960000000005</v>
      </c>
      <c r="E86" s="47">
        <v>4375.7039999999997</v>
      </c>
      <c r="F86" s="49">
        <v>5051.8919999999998</v>
      </c>
      <c r="G86" s="47">
        <v>4390.4039999999995</v>
      </c>
      <c r="H86" s="47">
        <v>4503.8519999999999</v>
      </c>
      <c r="I86" s="47">
        <v>4418.58</v>
      </c>
      <c r="J86" s="47">
        <v>2899.5239999999999</v>
      </c>
      <c r="K86" s="47">
        <v>0</v>
      </c>
      <c r="L86" s="47">
        <v>9055.68</v>
      </c>
      <c r="M86" s="48">
        <f t="shared" si="9"/>
        <v>54893.412000000004</v>
      </c>
    </row>
    <row r="87" spans="1:13" ht="18.75" customHeight="1">
      <c r="A87" s="33" t="s">
        <v>95</v>
      </c>
      <c r="B87" s="41">
        <f>B9+B21+B42+B72+B73+B85+B86</f>
        <v>62215.831999999995</v>
      </c>
      <c r="C87" s="41">
        <f t="shared" ref="C87:M87" si="10">C9+C21+C42+C72+C73+C85+C86</f>
        <v>43509.698000000004</v>
      </c>
      <c r="D87" s="41">
        <f t="shared" si="10"/>
        <v>41503.335999999996</v>
      </c>
      <c r="E87" s="41">
        <f t="shared" si="10"/>
        <v>56270.664000000004</v>
      </c>
      <c r="F87" s="41">
        <f t="shared" si="10"/>
        <v>74960.782000000007</v>
      </c>
      <c r="G87" s="41">
        <f t="shared" si="10"/>
        <v>70946.504000000001</v>
      </c>
      <c r="H87" s="41">
        <f t="shared" si="10"/>
        <v>44133.601999999999</v>
      </c>
      <c r="I87" s="41">
        <f t="shared" si="10"/>
        <v>40728.959999999999</v>
      </c>
      <c r="J87" s="41">
        <f t="shared" si="10"/>
        <v>50066.043999999994</v>
      </c>
      <c r="K87" s="41">
        <f t="shared" si="10"/>
        <v>59266.92</v>
      </c>
      <c r="L87" s="41">
        <f t="shared" si="10"/>
        <v>82166.169999999984</v>
      </c>
      <c r="M87" s="41">
        <f t="shared" si="10"/>
        <v>625768.5120000001</v>
      </c>
    </row>
  </sheetData>
  <mergeCells count="5">
    <mergeCell ref="B1:E1"/>
    <mergeCell ref="B6:L6"/>
    <mergeCell ref="A6:A7"/>
    <mergeCell ref="M6:M7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1049-12.2.0.19805</vt:lpwstr>
  </property>
  <property fmtid="{D5CDD505-2E9C-101B-9397-08002B2CF9AE}" pid="4" name="KSOReadingLayout">
    <vt:bool>true</vt:bool>
  </property>
</Properties>
</file>