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9" i="2" l="1"/>
  <c r="C45" i="1"/>
  <c r="B45" i="1"/>
  <c r="B40" i="1"/>
  <c r="M129" i="2"/>
  <c r="C129" i="2"/>
  <c r="D129" i="2"/>
  <c r="E129" i="2"/>
  <c r="F129" i="2"/>
  <c r="G129" i="2"/>
  <c r="H129" i="2"/>
  <c r="I129" i="2"/>
  <c r="J129" i="2"/>
  <c r="K129" i="2"/>
  <c r="L129" i="2"/>
  <c r="B129" i="2"/>
  <c r="M9" i="2"/>
  <c r="C119" i="2" l="1"/>
  <c r="D119" i="2"/>
  <c r="E119" i="2"/>
  <c r="F119" i="2"/>
  <c r="G119" i="2"/>
  <c r="H119" i="2"/>
  <c r="I119" i="2"/>
  <c r="J119" i="2"/>
  <c r="K119" i="2"/>
  <c r="L119" i="2"/>
  <c r="B119" i="2"/>
  <c r="L127" i="2"/>
  <c r="M128" i="2"/>
  <c r="M125" i="2"/>
  <c r="C40" i="1"/>
  <c r="E45" i="1" l="1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J88" i="2"/>
  <c r="H88" i="2"/>
  <c r="M88" i="2" s="1"/>
  <c r="M120" i="2"/>
  <c r="M127" i="2" l="1"/>
  <c r="M126" i="2"/>
  <c r="M124" i="2"/>
  <c r="M122" i="2"/>
  <c r="M121" i="2"/>
  <c r="M123" i="2" l="1"/>
</calcChain>
</file>

<file path=xl/sharedStrings.xml><?xml version="1.0" encoding="utf-8"?>
<sst xmlns="http://schemas.openxmlformats.org/spreadsheetml/2006/main" count="172" uniqueCount="169">
  <si>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</si>
  <si>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</si>
  <si>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</si>
  <si>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</si>
  <si>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</si>
  <si>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</si>
  <si>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</si>
  <si>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</si>
  <si>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</si>
  <si>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</si>
  <si>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</si>
  <si>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</si>
  <si>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</si>
  <si>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</si>
  <si>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</si>
  <si>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</si>
  <si>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</si>
  <si>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</si>
  <si>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</si>
  <si>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</si>
  <si>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</si>
  <si>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</si>
  <si>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</si>
  <si>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</si>
  <si>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</si>
  <si>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</si>
  <si>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</si>
  <si>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</si>
  <si>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</si>
  <si>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</si>
  <si>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</si>
  <si>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</si>
  <si>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</si>
  <si>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</si>
  <si>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</si>
  <si>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</si>
  <si>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</si>
  <si>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</si>
  <si>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</si>
  <si>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</si>
  <si>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</si>
  <si>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</si>
  <si>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</si>
  <si>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</si>
  <si>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</si>
  <si>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</si>
  <si>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</si>
  <si>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</si>
  <si>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</si>
  <si>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</si>
  <si>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</si>
  <si>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</si>
  <si>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</si>
  <si>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</si>
  <si>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</si>
  <si>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</si>
  <si>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</si>
  <si>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</si>
  <si>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</si>
  <si>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</si>
  <si>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</si>
  <si>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</si>
  <si>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</si>
  <si>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</si>
  <si>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</si>
  <si>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</si>
  <si>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</si>
  <si>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</si>
  <si>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</si>
  <si>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</si>
  <si>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</si>
  <si>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</si>
  <si>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</si>
  <si>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</si>
  <si>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</si>
  <si>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</si>
  <si>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</si>
  <si>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</si>
  <si>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</si>
  <si>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</si>
  <si>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</si>
  <si>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</si>
  <si>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</si>
  <si>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</si>
  <si>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</si>
  <si>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</si>
  <si>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</si>
  <si>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</si>
  <si>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</si>
  <si>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</si>
  <si>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</si>
  <si>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</si>
  <si>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</si>
  <si>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</si>
  <si>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</si>
  <si>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</si>
  <si>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</si>
  <si>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</si>
  <si>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</si>
  <si>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</si>
  <si>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</si>
  <si>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</si>
  <si>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</si>
  <si>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</si>
  <si>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</si>
  <si>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</si>
  <si>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</si>
  <si>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</si>
  <si>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</si>
  <si>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</si>
  <si>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</si>
  <si>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Проверка и прочистка дымоходов и вентканалов</t>
  </si>
  <si>
    <t>Антисептирование и антиперирование деревянных конструкций</t>
  </si>
  <si>
    <t>Кронирование деоевьев ,спил сухого дерева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</si>
  <si>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</si>
  <si>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</si>
  <si>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</si>
  <si>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</si>
  <si>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Услуги фронтального погрузчика -спецтехника 31 -уборка снега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</si>
  <si>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</si>
  <si>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Снятие показаний теплосчетчиков</t>
  </si>
  <si>
    <t>Ремонт и тех.обслуживание задвижек ХВС и ГВС</t>
  </si>
  <si>
    <t>Очистка отмостки от мусора</t>
  </si>
  <si>
    <t>Утилизация люминисцентных ламп</t>
  </si>
  <si>
    <t>Окраска деревьев</t>
  </si>
  <si>
    <t>Ремонт кровельного покрытия и устранение течи,установка ходовых досок</t>
  </si>
  <si>
    <t>Удаление с крыш снега и наледи</t>
  </si>
  <si>
    <t>Окраска  скамеек</t>
  </si>
  <si>
    <t>Ремонт отмостки,козырьков,приямков</t>
  </si>
  <si>
    <t>Укрепление и регулировка, замена доводчиков</t>
  </si>
  <si>
    <t>2. Уборка мусоропроводов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</si>
  <si>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</si>
  <si>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</si>
  <si>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</si>
  <si>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</si>
  <si>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Удаление мусора из мусороприемных камер</t>
  </si>
  <si>
    <t>Уборка мусороприемных камер</t>
  </si>
  <si>
    <t>Уборка (подметание) мест перед загрузочными клапанами мусоропроводов</t>
  </si>
  <si>
    <t>Мойка нижней части ствола мусоропровода</t>
  </si>
  <si>
    <t>Устранение засорений</t>
  </si>
  <si>
    <t>Мытье пола кабины лифта</t>
  </si>
  <si>
    <t>Замена колеса</t>
  </si>
  <si>
    <t>Установка контейнеров</t>
  </si>
  <si>
    <t>Обработка  подвалов,устранение  запаха в помещении подвала,откачка воды</t>
  </si>
  <si>
    <t>Техобслуживание ИТП</t>
  </si>
  <si>
    <t>Окраска бордюров краской фасадной</t>
  </si>
  <si>
    <t>Герметизация кирпичнойм кладки  подрядчик Первухин М.Ф. кв.140 май,2024</t>
  </si>
  <si>
    <t>Отчет управляющей организации о выполнении условий договора управления многоквартирным домом по адресу: г. Белгород, ул.Макаренко 28.</t>
  </si>
  <si>
    <t>Подметание мест перед загрузочными клапанами мусоропровода</t>
  </si>
  <si>
    <t>Установка распределительной коробки</t>
  </si>
  <si>
    <t>Замена участков трубопровода ХВС в подвале (15м)</t>
  </si>
  <si>
    <t>г. Белгород, ул. Макаренко 28</t>
  </si>
  <si>
    <t>Замена мусорных контейнеров</t>
  </si>
  <si>
    <t xml:space="preserve">Ремонт контейнеров </t>
  </si>
  <si>
    <t>ноя-дек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</si>
  <si>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</si>
  <si>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</si>
  <si>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</si>
  <si>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</si>
  <si>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</si>
  <si>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</si>
  <si>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</si>
  <si>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</si>
  <si>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</si>
  <si>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</si>
  <si>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 xml:space="preserve">7. Услуга управления </t>
  </si>
  <si>
    <t>8. Электроэнергия ОДН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</si>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</sst>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164" fontId="11" fillId="0" borderId="1" xfId="0" applyNumberFormat="1" applyFont="1" applyBorder="1"/>
    <xf numFmtId="0" fontId="16" fillId="0" borderId="1" xfId="0" applyNumberFormat="1" applyFont="1" applyFill="1" applyBorder="1" applyAlignment="1" applyProtection="1">
      <alignment horizontal="left" vertical="top" wrapText="1"/>
    </xf>
    <xf numFmtId="0" fontId="19" fillId="0" borderId="0" xfId="0" applyFont="1"/>
    <xf numFmtId="0" fontId="6" fillId="0" borderId="0" xfId="0" applyFont="1" applyAlignment="1">
      <alignment horizontal="left" vertical="center" indent="15"/>
    </xf>
    <xf numFmtId="0" fontId="0" fillId="0" borderId="0" xfId="0" applyAlignment="1"/>
    <xf numFmtId="0" fontId="2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0" fillId="0" borderId="0" xfId="0" applyNumberFormat="1"/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49" fontId="23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wrapText="1"/>
    </xf>
    <xf numFmtId="49" fontId="28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Fill="1" applyBorder="1" applyAlignment="1" applyProtection="1">
      <alignment horizontal="right" wrapText="1"/>
    </xf>
    <xf numFmtId="0" fontId="9" fillId="0" borderId="1" xfId="0" applyFont="1" applyBorder="1"/>
    <xf numFmtId="164" fontId="9" fillId="0" borderId="1" xfId="0" applyNumberFormat="1" applyFont="1" applyBorder="1"/>
    <xf numFmtId="49" fontId="28" fillId="0" borderId="1" xfId="0" applyNumberFormat="1" applyFont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13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 applyProtection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30" fillId="0" borderId="1" xfId="0" applyNumberFormat="1" applyFont="1" applyFill="1" applyBorder="1" applyAlignment="1" applyProtection="1">
      <alignment horizontal="center"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top" wrapText="1"/>
    </xf>
    <xf numFmtId="4" fontId="15" fillId="0" borderId="1" xfId="0" applyNumberFormat="1" applyFont="1" applyFill="1" applyBorder="1" applyAlignment="1" applyProtection="1">
      <alignment horizont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wrapText="1"/>
    </xf>
    <xf numFmtId="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4" fontId="14" fillId="0" borderId="1" xfId="0" applyNumberFormat="1" applyFont="1" applyBorder="1" applyAlignment="1">
      <alignment vertical="center" wrapText="1"/>
    </xf>
    <xf numFmtId="4" fontId="1" fillId="0" borderId="0" xfId="0" applyNumberFormat="1" applyFont="1"/>
    <xf numFmtId="4" fontId="14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wrapText="1"/>
    </xf>
    <xf numFmtId="4" fontId="15" fillId="0" borderId="1" xfId="0" applyNumberFormat="1" applyFont="1" applyFill="1" applyBorder="1" applyAlignment="1" applyProtection="1">
      <alignment horizontal="left" vertical="top" wrapText="1"/>
    </xf>
    <xf numFmtId="4" fontId="31" fillId="0" borderId="1" xfId="0" applyNumberFormat="1" applyFont="1" applyFill="1" applyBorder="1" applyAlignment="1" applyProtection="1">
      <alignment horizontal="right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2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19" fillId="0" borderId="1" xfId="0" applyFont="1" applyBorder="1" applyAlignment="1">
      <alignment horizontal="left"/>
    </xf>
    <xf numFmtId="4" fontId="18" fillId="0" borderId="1" xfId="0" applyNumberFormat="1" applyFont="1" applyBorder="1" applyAlignment="1">
      <alignment horizontal="center"/>
    </xf>
    <xf numFmtId="4" fontId="33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wrapText="1"/>
    </xf>
    <xf numFmtId="0" fontId="34" fillId="0" borderId="1" xfId="0" applyFont="1" applyBorder="1" applyAlignment="1">
      <alignment horizontal="right" vertical="center" wrapText="1" inden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/>
    </xf>
    <xf numFmtId="4" fontId="33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1" zoomScale="85" zoomScaleNormal="85" workbookViewId="0">
      <selection activeCell="B44" sqref="B44"/>
    </sheetView>
  </sheetViews>
  <sheetFormatPr defaultColWidth="8.7109375" defaultRowHeight="15"/>
  <cols>
    <col min="1" max="1" width="27.5703125" customWidth="1"/>
    <col min="2" max="2" width="23.7109375" customWidth="1"/>
    <col min="3" max="3" width="32.28515625" customWidth="1"/>
    <col min="4" max="4" width="15.140625" customWidth="1"/>
    <col min="5" max="5" width="33.7109375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94" t="s">
        <v>0</v>
      </c>
      <c r="B1" s="94"/>
      <c r="C1" s="94"/>
      <c r="D1" s="94"/>
      <c r="E1" s="12"/>
      <c r="F1" s="12"/>
      <c r="G1" s="12"/>
      <c r="H1" s="12"/>
      <c r="I1" s="12"/>
    </row>
    <row r="4" spans="1:9" ht="15" customHeight="1">
      <c r="A4" s="95" t="s">
        <v>147</v>
      </c>
      <c r="B4" s="95"/>
      <c r="C4" s="95"/>
      <c r="D4" s="95"/>
      <c r="E4" s="13"/>
      <c r="F4" s="13"/>
      <c r="G4" s="13"/>
      <c r="H4" s="13"/>
      <c r="I4" s="13"/>
    </row>
    <row r="5" spans="1:9" ht="15" customHeight="1">
      <c r="A5" s="95"/>
      <c r="B5" s="95"/>
      <c r="C5" s="95"/>
      <c r="D5" s="95"/>
      <c r="E5" s="13"/>
      <c r="F5" s="13"/>
      <c r="G5" s="13"/>
      <c r="H5" s="13"/>
      <c r="I5" s="13"/>
    </row>
    <row r="8" spans="1:9" ht="15.75">
      <c r="B8" s="96" t="s">
        <v>1</v>
      </c>
      <c r="C8" s="96"/>
      <c r="D8" s="14"/>
      <c r="E8" s="14"/>
      <c r="F8" s="14"/>
      <c r="G8" s="6"/>
    </row>
    <row r="9" spans="1:9" ht="15.75" customHeight="1">
      <c r="A9" s="7"/>
      <c r="B9" s="97" t="s">
        <v>2</v>
      </c>
      <c r="C9" s="97"/>
      <c r="D9" s="9"/>
      <c r="E9" s="9"/>
      <c r="F9" s="9"/>
      <c r="G9" s="9"/>
      <c r="H9" s="8"/>
    </row>
    <row r="11" spans="1:9" ht="15.75">
      <c r="A11" s="98" t="s">
        <v>3</v>
      </c>
      <c r="B11" s="98"/>
      <c r="C11" s="43" t="s">
        <v>151</v>
      </c>
    </row>
    <row r="12" spans="1:9">
      <c r="A12" s="98" t="s">
        <v>4</v>
      </c>
      <c r="B12" s="98"/>
      <c r="C12" s="40">
        <v>2012</v>
      </c>
    </row>
    <row r="13" spans="1:9">
      <c r="A13" s="98" t="s">
        <v>5</v>
      </c>
      <c r="B13" s="98"/>
      <c r="C13" s="87">
        <v>0</v>
      </c>
    </row>
    <row r="14" spans="1:9">
      <c r="A14" s="98" t="s">
        <v>6</v>
      </c>
      <c r="B14" s="98"/>
      <c r="C14" s="42">
        <v>6275.8</v>
      </c>
    </row>
    <row r="15" spans="1:9">
      <c r="A15" s="98" t="s">
        <v>7</v>
      </c>
      <c r="B15" s="98"/>
      <c r="C15" s="42">
        <v>4954.7</v>
      </c>
    </row>
    <row r="16" spans="1:9">
      <c r="A16" s="99" t="s">
        <v>8</v>
      </c>
      <c r="B16" s="99"/>
      <c r="C16" s="42">
        <v>0</v>
      </c>
    </row>
    <row r="19" spans="1:4" ht="15.75">
      <c r="A19" s="96" t="s">
        <v>9</v>
      </c>
      <c r="B19" s="96"/>
      <c r="C19" s="96"/>
      <c r="D19" s="96"/>
    </row>
    <row r="20" spans="1:4">
      <c r="A20" s="97" t="s">
        <v>10</v>
      </c>
      <c r="B20" s="97"/>
      <c r="C20" s="97"/>
      <c r="D20" s="97"/>
    </row>
    <row r="21" spans="1:4">
      <c r="A21" s="97"/>
      <c r="B21" s="97"/>
      <c r="C21" s="97"/>
      <c r="D21" s="97"/>
    </row>
    <row r="22" spans="1:4">
      <c r="A22" s="97"/>
      <c r="B22" s="97"/>
      <c r="C22" s="97"/>
      <c r="D22" s="97"/>
    </row>
    <row r="24" spans="1:4">
      <c r="A24" s="100" t="s">
        <v>11</v>
      </c>
      <c r="B24" s="100"/>
      <c r="C24" s="100"/>
      <c r="D24" s="100"/>
    </row>
    <row r="25" spans="1:4">
      <c r="A25" s="100"/>
      <c r="B25" s="100"/>
      <c r="C25" s="100"/>
      <c r="D25" s="100"/>
    </row>
    <row r="26" spans="1:4" ht="30">
      <c r="A26" s="10" t="s">
        <v>12</v>
      </c>
      <c r="B26" s="93" t="s">
        <v>13</v>
      </c>
      <c r="C26" s="93"/>
      <c r="D26" s="1" t="s">
        <v>14</v>
      </c>
    </row>
    <row r="27" spans="1:4">
      <c r="A27" s="17" t="s">
        <v>36</v>
      </c>
      <c r="B27" s="101" t="s">
        <v>15</v>
      </c>
      <c r="C27" s="101"/>
      <c r="D27" s="11">
        <v>19.739999999999998</v>
      </c>
    </row>
    <row r="28" spans="1:4">
      <c r="A28" s="17" t="s">
        <v>37</v>
      </c>
      <c r="B28" s="101" t="s">
        <v>15</v>
      </c>
      <c r="C28" s="101"/>
      <c r="D28" s="11">
        <v>21.12</v>
      </c>
    </row>
    <row r="31" spans="1:4" s="75" customFormat="1" ht="15.75">
      <c r="A31" s="102" t="s">
        <v>16</v>
      </c>
      <c r="B31" s="102"/>
      <c r="C31" s="102"/>
      <c r="D31" s="74"/>
    </row>
    <row r="32" spans="1:4" s="75" customFormat="1" ht="15.75">
      <c r="A32" s="103" t="s">
        <v>155</v>
      </c>
      <c r="B32" s="103"/>
      <c r="C32" s="103"/>
      <c r="D32" s="76"/>
    </row>
    <row r="33" spans="1:5" s="75" customFormat="1" ht="15.75">
      <c r="A33" s="103"/>
      <c r="B33" s="103"/>
      <c r="C33" s="103"/>
      <c r="D33" s="76"/>
    </row>
    <row r="34" spans="1:5" s="75" customFormat="1" ht="15.75">
      <c r="A34" s="103"/>
      <c r="B34" s="103"/>
      <c r="C34" s="103"/>
      <c r="D34" s="76"/>
    </row>
    <row r="35" spans="1:5" s="75" customFormat="1" ht="15.75">
      <c r="A35" s="39"/>
      <c r="B35" s="39" t="s">
        <v>168</v>
      </c>
      <c r="C35" s="39" t="s">
        <v>156</v>
      </c>
      <c r="D35" s="76"/>
    </row>
    <row r="36" spans="1:5" s="75" customFormat="1" ht="15.75">
      <c r="A36" s="77" t="s">
        <v>157</v>
      </c>
      <c r="B36" s="84">
        <v>1214718.48</v>
      </c>
      <c r="C36" s="84">
        <v>1185073.31</v>
      </c>
      <c r="D36" s="76"/>
    </row>
    <row r="37" spans="1:5" s="75" customFormat="1" ht="15.75">
      <c r="A37" s="77" t="s">
        <v>158</v>
      </c>
      <c r="B37" s="84">
        <v>236191.08</v>
      </c>
      <c r="C37" s="84">
        <v>174693.37</v>
      </c>
      <c r="D37" s="76"/>
    </row>
    <row r="38" spans="1:5" s="75" customFormat="1">
      <c r="A38" s="77" t="s">
        <v>167</v>
      </c>
      <c r="B38" s="84">
        <v>19800</v>
      </c>
      <c r="C38" s="84">
        <v>19709.640767791527</v>
      </c>
      <c r="D38" s="78"/>
    </row>
    <row r="39" spans="1:5" s="75" customFormat="1">
      <c r="A39" s="79" t="s">
        <v>159</v>
      </c>
      <c r="B39" s="85">
        <v>-34197.866000000009</v>
      </c>
      <c r="C39" s="84"/>
      <c r="D39" s="80"/>
    </row>
    <row r="40" spans="1:5" s="75" customFormat="1">
      <c r="A40" s="81" t="s">
        <v>160</v>
      </c>
      <c r="B40" s="86">
        <f>B36+B37+B39+B38</f>
        <v>1436511.6940000001</v>
      </c>
      <c r="C40" s="86">
        <f>C36+C37+C38</f>
        <v>1379476.3207677917</v>
      </c>
    </row>
    <row r="41" spans="1:5">
      <c r="A41" s="3"/>
      <c r="B41" s="3"/>
      <c r="C41" s="3"/>
    </row>
    <row r="42" spans="1:5" s="8" customFormat="1" ht="15.75">
      <c r="A42" s="96" t="s">
        <v>17</v>
      </c>
      <c r="B42" s="96"/>
      <c r="C42" s="96"/>
      <c r="D42" s="96"/>
      <c r="E42" s="96"/>
    </row>
    <row r="43" spans="1:5" s="8" customFormat="1" ht="39" customHeight="1">
      <c r="A43" s="104" t="s">
        <v>19</v>
      </c>
      <c r="B43" s="104"/>
      <c r="C43" s="104"/>
      <c r="D43" s="104"/>
      <c r="E43" s="104"/>
    </row>
    <row r="44" spans="1:5" s="8" customFormat="1" ht="105">
      <c r="A44" s="38" t="s">
        <v>161</v>
      </c>
      <c r="B44" s="38" t="s">
        <v>162</v>
      </c>
      <c r="C44" s="89" t="s">
        <v>163</v>
      </c>
      <c r="D44" s="90"/>
      <c r="E44" s="38" t="s">
        <v>164</v>
      </c>
    </row>
    <row r="45" spans="1:5" s="8" customFormat="1" ht="20.25" customHeight="1">
      <c r="A45" s="82">
        <v>233032.91</v>
      </c>
      <c r="B45" s="83">
        <f>C40</f>
        <v>1379476.3207677917</v>
      </c>
      <c r="C45" s="91">
        <f>'Раздел 5'!M129</f>
        <v>1322920.7527180228</v>
      </c>
      <c r="D45" s="92"/>
      <c r="E45" s="83">
        <f>A45+B45-C45</f>
        <v>289588.47804976883</v>
      </c>
    </row>
    <row r="46" spans="1:5" s="8" customFormat="1">
      <c r="A46" s="15"/>
      <c r="B46" s="15"/>
      <c r="C46" s="15"/>
      <c r="D46" s="15"/>
      <c r="E46" s="15"/>
    </row>
  </sheetData>
  <mergeCells count="22">
    <mergeCell ref="A43:E43"/>
    <mergeCell ref="B27:C27"/>
    <mergeCell ref="B28:C28"/>
    <mergeCell ref="A31:C31"/>
    <mergeCell ref="A32:C34"/>
    <mergeCell ref="A42:E42"/>
    <mergeCell ref="C44:D44"/>
    <mergeCell ref="C45:D45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zoomScaleNormal="100" workbookViewId="0">
      <selection activeCell="P9" sqref="P9"/>
    </sheetView>
  </sheetViews>
  <sheetFormatPr defaultColWidth="8.85546875" defaultRowHeight="15"/>
  <cols>
    <col min="1" max="1" width="30.5703125" customWidth="1"/>
    <col min="2" max="2" width="10.42578125" customWidth="1"/>
    <col min="3" max="3" width="10.28515625" customWidth="1"/>
    <col min="4" max="4" width="9.5703125" customWidth="1"/>
    <col min="5" max="5" width="9.85546875" customWidth="1"/>
    <col min="6" max="6" width="11.7109375" customWidth="1"/>
    <col min="7" max="7" width="9.42578125" customWidth="1"/>
    <col min="8" max="8" width="10.85546875" customWidth="1"/>
    <col min="10" max="10" width="11" customWidth="1"/>
    <col min="11" max="11" width="10.42578125" customWidth="1"/>
    <col min="12" max="12" width="10.5703125" customWidth="1"/>
    <col min="13" max="13" width="14.7109375" customWidth="1"/>
  </cols>
  <sheetData>
    <row r="1" spans="1:13" ht="15.75">
      <c r="B1" s="96" t="s">
        <v>18</v>
      </c>
      <c r="C1" s="96"/>
      <c r="D1" s="96"/>
      <c r="E1" s="96"/>
    </row>
    <row r="2" spans="1:13" ht="15" customHeight="1">
      <c r="B2" s="106" t="s">
        <v>20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1:13"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3"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6" spans="1:13">
      <c r="A6" s="93" t="s">
        <v>21</v>
      </c>
      <c r="B6" s="105" t="s">
        <v>22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93" t="s">
        <v>23</v>
      </c>
    </row>
    <row r="7" spans="1:13" ht="25.5" customHeight="1">
      <c r="A7" s="93"/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73" t="s">
        <v>154</v>
      </c>
      <c r="M7" s="93"/>
    </row>
    <row r="8" spans="1:13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14</v>
      </c>
    </row>
    <row r="9" spans="1:13" ht="22.5">
      <c r="A9" s="36" t="s">
        <v>34</v>
      </c>
      <c r="B9" s="44">
        <v>18370</v>
      </c>
      <c r="C9" s="44">
        <v>18370</v>
      </c>
      <c r="D9" s="44">
        <v>18370</v>
      </c>
      <c r="E9" s="44">
        <v>35035</v>
      </c>
      <c r="F9" s="44">
        <v>18370</v>
      </c>
      <c r="G9" s="44">
        <v>18220</v>
      </c>
      <c r="H9" s="44">
        <v>20397.400000000001</v>
      </c>
      <c r="I9" s="44">
        <v>20397.400000000001</v>
      </c>
      <c r="J9" s="44">
        <v>21897.4</v>
      </c>
      <c r="K9" s="44">
        <v>24821.69</v>
      </c>
      <c r="L9" s="44">
        <v>24457.5</v>
      </c>
      <c r="M9" s="35">
        <f t="shared" ref="M9:M28" si="0">SUM(B9:L9)</f>
        <v>238706.38999999998</v>
      </c>
    </row>
    <row r="10" spans="1:13" hidden="1">
      <c r="A10" s="28" t="s">
        <v>38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35">
        <f t="shared" si="0"/>
        <v>0</v>
      </c>
    </row>
    <row r="11" spans="1:13" ht="33.75" hidden="1">
      <c r="A11" s="28" t="s">
        <v>39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5">
        <f t="shared" si="0"/>
        <v>0</v>
      </c>
    </row>
    <row r="12" spans="1:13" ht="33.75" hidden="1">
      <c r="A12" s="28" t="s">
        <v>40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35">
        <f t="shared" si="0"/>
        <v>0</v>
      </c>
    </row>
    <row r="13" spans="1:13" ht="56.25" hidden="1">
      <c r="A13" s="28" t="s">
        <v>41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5">
        <f t="shared" si="0"/>
        <v>0</v>
      </c>
    </row>
    <row r="14" spans="1:13" ht="22.5" hidden="1">
      <c r="A14" s="28" t="s">
        <v>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5">
        <f t="shared" si="0"/>
        <v>0</v>
      </c>
    </row>
    <row r="15" spans="1:13" hidden="1">
      <c r="A15" s="28" t="s">
        <v>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5">
        <f t="shared" si="0"/>
        <v>0</v>
      </c>
    </row>
    <row r="16" spans="1:13" hidden="1">
      <c r="A16" s="28" t="s">
        <v>44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5">
        <f t="shared" si="0"/>
        <v>0</v>
      </c>
    </row>
    <row r="17" spans="1:13" hidden="1">
      <c r="A17" s="28" t="s">
        <v>45</v>
      </c>
      <c r="B17" s="4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5">
        <f t="shared" si="0"/>
        <v>0</v>
      </c>
    </row>
    <row r="18" spans="1:13" ht="30.75" hidden="1" customHeight="1">
      <c r="A18" s="28" t="s">
        <v>61</v>
      </c>
      <c r="B18" s="47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5">
        <f t="shared" si="0"/>
        <v>0</v>
      </c>
    </row>
    <row r="19" spans="1:13" ht="30.75" hidden="1" customHeight="1">
      <c r="A19" s="28" t="s">
        <v>148</v>
      </c>
      <c r="B19" s="47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35">
        <f t="shared" si="0"/>
        <v>0</v>
      </c>
    </row>
    <row r="20" spans="1:13" ht="24.75" hidden="1" customHeight="1">
      <c r="A20" s="28" t="s">
        <v>140</v>
      </c>
      <c r="B20" s="4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35">
        <f t="shared" si="0"/>
        <v>0</v>
      </c>
    </row>
    <row r="21" spans="1:13" hidden="1">
      <c r="A21" s="28" t="s">
        <v>108</v>
      </c>
      <c r="B21" s="4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35">
        <f t="shared" si="0"/>
        <v>0</v>
      </c>
    </row>
    <row r="22" spans="1:13">
      <c r="A22" s="27" t="s">
        <v>130</v>
      </c>
      <c r="B22" s="48">
        <v>6050</v>
      </c>
      <c r="C22" s="48">
        <v>6050</v>
      </c>
      <c r="D22" s="48">
        <v>6050</v>
      </c>
      <c r="E22" s="48">
        <v>6050</v>
      </c>
      <c r="F22" s="48">
        <v>6050</v>
      </c>
      <c r="G22" s="48">
        <v>6050</v>
      </c>
      <c r="H22" s="48">
        <v>6217</v>
      </c>
      <c r="I22" s="48">
        <v>6050</v>
      </c>
      <c r="J22" s="48">
        <v>6050</v>
      </c>
      <c r="K22" s="44">
        <v>6217</v>
      </c>
      <c r="L22" s="44">
        <v>14674</v>
      </c>
      <c r="M22" s="35">
        <f t="shared" si="0"/>
        <v>75508</v>
      </c>
    </row>
    <row r="23" spans="1:13" ht="25.5" hidden="1" customHeight="1">
      <c r="A23" s="28" t="s">
        <v>135</v>
      </c>
      <c r="B23" s="4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35">
        <f t="shared" si="0"/>
        <v>0</v>
      </c>
    </row>
    <row r="24" spans="1:13" ht="20.25" hidden="1" customHeight="1">
      <c r="A24" s="28" t="s">
        <v>136</v>
      </c>
      <c r="B24" s="4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35">
        <f t="shared" si="0"/>
        <v>0</v>
      </c>
    </row>
    <row r="25" spans="1:13" ht="35.25" hidden="1" customHeight="1">
      <c r="A25" s="28" t="s">
        <v>137</v>
      </c>
      <c r="B25" s="4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35">
        <f t="shared" si="0"/>
        <v>0</v>
      </c>
    </row>
    <row r="26" spans="1:13" ht="29.25" hidden="1" customHeight="1">
      <c r="A26" s="28" t="s">
        <v>138</v>
      </c>
      <c r="B26" s="4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35">
        <f t="shared" si="0"/>
        <v>0</v>
      </c>
    </row>
    <row r="27" spans="1:13" ht="21" hidden="1" customHeight="1">
      <c r="A27" s="28" t="s">
        <v>139</v>
      </c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35">
        <f t="shared" si="0"/>
        <v>0</v>
      </c>
    </row>
    <row r="28" spans="1:13" ht="18" customHeight="1">
      <c r="A28" s="36" t="s">
        <v>131</v>
      </c>
      <c r="B28" s="44">
        <v>37972.879999999997</v>
      </c>
      <c r="C28" s="44">
        <v>22160.18</v>
      </c>
      <c r="D28" s="44">
        <v>17888.28</v>
      </c>
      <c r="E28" s="44">
        <v>10281.880000000001</v>
      </c>
      <c r="F28" s="44">
        <v>11711.880000000001</v>
      </c>
      <c r="G28" s="44">
        <v>12176.779999999999</v>
      </c>
      <c r="H28" s="44">
        <v>11031.88</v>
      </c>
      <c r="I28" s="44">
        <v>10081.879999999999</v>
      </c>
      <c r="J28" s="44">
        <v>7681.88</v>
      </c>
      <c r="K28" s="44">
        <v>8781.8799999999992</v>
      </c>
      <c r="L28" s="44">
        <v>22028.76</v>
      </c>
      <c r="M28" s="35">
        <f t="shared" si="0"/>
        <v>171798.16000000003</v>
      </c>
    </row>
    <row r="29" spans="1:13" ht="24.75" hidden="1" customHeight="1">
      <c r="A29" s="24" t="s">
        <v>46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35">
        <f t="shared" ref="M29:M92" si="1">SUM(B29:L29)</f>
        <v>0</v>
      </c>
    </row>
    <row r="30" spans="1:13" ht="27.75" hidden="1" customHeight="1">
      <c r="A30" s="24" t="s">
        <v>47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35">
        <f t="shared" si="1"/>
        <v>0</v>
      </c>
    </row>
    <row r="31" spans="1:13" ht="33.75" hidden="1" customHeight="1">
      <c r="A31" s="24" t="s">
        <v>48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35">
        <f t="shared" si="1"/>
        <v>0</v>
      </c>
    </row>
    <row r="32" spans="1:13" ht="39.75" hidden="1" customHeight="1">
      <c r="A32" s="24" t="s">
        <v>49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35">
        <f t="shared" si="1"/>
        <v>0</v>
      </c>
    </row>
    <row r="33" spans="1:13" ht="58.5" hidden="1" customHeight="1">
      <c r="A33" s="24" t="s">
        <v>50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35">
        <f t="shared" si="1"/>
        <v>0</v>
      </c>
    </row>
    <row r="34" spans="1:13" ht="33.75" hidden="1" customHeight="1">
      <c r="A34" s="24" t="s">
        <v>51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35">
        <f t="shared" si="1"/>
        <v>0</v>
      </c>
    </row>
    <row r="35" spans="1:13" ht="21" hidden="1" customHeight="1">
      <c r="A35" s="24" t="s">
        <v>52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35">
        <f t="shared" si="1"/>
        <v>0</v>
      </c>
    </row>
    <row r="36" spans="1:13" ht="21.75" hidden="1" customHeight="1">
      <c r="A36" s="24" t="s">
        <v>115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35">
        <f t="shared" si="1"/>
        <v>0</v>
      </c>
    </row>
    <row r="37" spans="1:13" ht="29.25" hidden="1" customHeight="1">
      <c r="A37" s="24" t="s">
        <v>118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35">
        <f t="shared" si="1"/>
        <v>0</v>
      </c>
    </row>
    <row r="38" spans="1:13" ht="33" hidden="1" customHeight="1">
      <c r="A38" s="24" t="s">
        <v>110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35">
        <f t="shared" si="1"/>
        <v>0</v>
      </c>
    </row>
    <row r="39" spans="1:13" hidden="1">
      <c r="A39" s="18" t="s">
        <v>53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35">
        <f t="shared" si="1"/>
        <v>0</v>
      </c>
    </row>
    <row r="40" spans="1:13" ht="24" hidden="1">
      <c r="A40" s="18" t="s">
        <v>54</v>
      </c>
      <c r="B40" s="49"/>
      <c r="C40" s="49"/>
      <c r="D40" s="49"/>
      <c r="E40" s="50"/>
      <c r="F40" s="50"/>
      <c r="G40" s="50"/>
      <c r="H40" s="49"/>
      <c r="I40" s="49"/>
      <c r="J40" s="49"/>
      <c r="K40" s="49"/>
      <c r="L40" s="49"/>
      <c r="M40" s="35">
        <f t="shared" si="1"/>
        <v>0</v>
      </c>
    </row>
    <row r="41" spans="1:13" ht="24" hidden="1">
      <c r="A41" s="18" t="s">
        <v>55</v>
      </c>
      <c r="B41" s="49"/>
      <c r="C41" s="49"/>
      <c r="D41" s="49"/>
      <c r="E41" s="50"/>
      <c r="F41" s="50"/>
      <c r="G41" s="50"/>
      <c r="H41" s="49"/>
      <c r="I41" s="49"/>
      <c r="J41" s="49"/>
      <c r="K41" s="49"/>
      <c r="L41" s="49"/>
      <c r="M41" s="35">
        <f t="shared" si="1"/>
        <v>0</v>
      </c>
    </row>
    <row r="42" spans="1:13" ht="24" hidden="1">
      <c r="A42" s="18" t="s">
        <v>56</v>
      </c>
      <c r="B42" s="49"/>
      <c r="C42" s="49"/>
      <c r="D42" s="49"/>
      <c r="E42" s="50"/>
      <c r="F42" s="50"/>
      <c r="G42" s="50"/>
      <c r="H42" s="49"/>
      <c r="I42" s="49"/>
      <c r="J42" s="49"/>
      <c r="K42" s="49"/>
      <c r="L42" s="49"/>
      <c r="M42" s="35">
        <f t="shared" si="1"/>
        <v>0</v>
      </c>
    </row>
    <row r="43" spans="1:13" hidden="1">
      <c r="A43" s="18" t="s">
        <v>52</v>
      </c>
      <c r="B43" s="50"/>
      <c r="C43" s="49"/>
      <c r="D43" s="51"/>
      <c r="E43" s="50"/>
      <c r="F43" s="50"/>
      <c r="G43" s="50"/>
      <c r="H43" s="49"/>
      <c r="I43" s="49"/>
      <c r="J43" s="49"/>
      <c r="K43" s="49"/>
      <c r="L43" s="49"/>
      <c r="M43" s="35">
        <f t="shared" si="1"/>
        <v>0</v>
      </c>
    </row>
    <row r="44" spans="1:13" hidden="1">
      <c r="A44" s="18" t="s">
        <v>57</v>
      </c>
      <c r="B44" s="50"/>
      <c r="C44" s="49"/>
      <c r="D44" s="49"/>
      <c r="E44" s="50"/>
      <c r="F44" s="50"/>
      <c r="G44" s="50"/>
      <c r="H44" s="49"/>
      <c r="I44" s="49"/>
      <c r="J44" s="49"/>
      <c r="K44" s="49"/>
      <c r="L44" s="49"/>
      <c r="M44" s="35">
        <f t="shared" si="1"/>
        <v>0</v>
      </c>
    </row>
    <row r="45" spans="1:13" ht="24" hidden="1">
      <c r="A45" s="18" t="s">
        <v>58</v>
      </c>
      <c r="B45" s="50"/>
      <c r="C45" s="49"/>
      <c r="D45" s="49"/>
      <c r="E45" s="50"/>
      <c r="F45" s="50"/>
      <c r="G45" s="50"/>
      <c r="H45" s="49"/>
      <c r="I45" s="49"/>
      <c r="J45" s="49"/>
      <c r="K45" s="49"/>
      <c r="L45" s="49"/>
      <c r="M45" s="35">
        <f t="shared" si="1"/>
        <v>0</v>
      </c>
    </row>
    <row r="46" spans="1:13" hidden="1">
      <c r="A46" s="18" t="s">
        <v>109</v>
      </c>
      <c r="B46" s="50"/>
      <c r="C46" s="49"/>
      <c r="D46" s="49"/>
      <c r="E46" s="50"/>
      <c r="F46" s="50"/>
      <c r="G46" s="52"/>
      <c r="H46" s="49"/>
      <c r="I46" s="49"/>
      <c r="J46" s="49"/>
      <c r="K46" s="49"/>
      <c r="L46" s="49"/>
      <c r="M46" s="35">
        <f t="shared" si="1"/>
        <v>0</v>
      </c>
    </row>
    <row r="47" spans="1:13" hidden="1">
      <c r="A47" s="18" t="s">
        <v>59</v>
      </c>
      <c r="B47" s="53"/>
      <c r="C47" s="49"/>
      <c r="D47" s="49"/>
      <c r="E47" s="50"/>
      <c r="F47" s="50"/>
      <c r="G47" s="50"/>
      <c r="H47" s="49"/>
      <c r="I47" s="49"/>
      <c r="J47" s="49"/>
      <c r="K47" s="49"/>
      <c r="L47" s="49"/>
      <c r="M47" s="35">
        <f t="shared" si="1"/>
        <v>0</v>
      </c>
    </row>
    <row r="48" spans="1:13" hidden="1">
      <c r="A48" s="18" t="s">
        <v>122</v>
      </c>
      <c r="B48" s="53"/>
      <c r="C48" s="49"/>
      <c r="D48" s="49"/>
      <c r="E48" s="50"/>
      <c r="F48" s="50"/>
      <c r="G48" s="50"/>
      <c r="H48" s="49"/>
      <c r="I48" s="49"/>
      <c r="J48" s="49"/>
      <c r="K48" s="49"/>
      <c r="L48" s="49"/>
      <c r="M48" s="35">
        <f t="shared" si="1"/>
        <v>0</v>
      </c>
    </row>
    <row r="49" spans="1:13" ht="24" hidden="1">
      <c r="A49" s="18" t="s">
        <v>60</v>
      </c>
      <c r="B49" s="51"/>
      <c r="C49" s="49"/>
      <c r="D49" s="49"/>
      <c r="E49" s="50"/>
      <c r="F49" s="50"/>
      <c r="G49" s="50"/>
      <c r="H49" s="49"/>
      <c r="I49" s="49"/>
      <c r="J49" s="49"/>
      <c r="K49" s="49"/>
      <c r="L49" s="49"/>
      <c r="M49" s="35">
        <f t="shared" si="1"/>
        <v>0</v>
      </c>
    </row>
    <row r="50" spans="1:13" ht="36.75" hidden="1">
      <c r="A50" s="19" t="s">
        <v>61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35">
        <f t="shared" si="1"/>
        <v>0</v>
      </c>
    </row>
    <row r="51" spans="1:13" ht="24" hidden="1">
      <c r="A51" s="18" t="s">
        <v>62</v>
      </c>
      <c r="B51" s="50"/>
      <c r="C51" s="50"/>
      <c r="D51" s="50"/>
      <c r="E51" s="50"/>
      <c r="F51" s="50"/>
      <c r="G51" s="50"/>
      <c r="H51" s="49"/>
      <c r="I51" s="49"/>
      <c r="J51" s="49"/>
      <c r="K51" s="49"/>
      <c r="L51" s="49"/>
      <c r="M51" s="35">
        <f t="shared" si="1"/>
        <v>0</v>
      </c>
    </row>
    <row r="52" spans="1:13" ht="33.75">
      <c r="A52" s="27" t="s">
        <v>132</v>
      </c>
      <c r="B52" s="49">
        <v>3675</v>
      </c>
      <c r="C52" s="49">
        <v>750</v>
      </c>
      <c r="D52" s="49">
        <v>1000</v>
      </c>
      <c r="E52" s="49">
        <v>3849.02</v>
      </c>
      <c r="F52" s="49">
        <v>4170.75</v>
      </c>
      <c r="G52" s="49">
        <v>11625.8</v>
      </c>
      <c r="H52" s="49">
        <v>3920</v>
      </c>
      <c r="I52" s="49">
        <v>7667</v>
      </c>
      <c r="J52" s="49">
        <v>3400</v>
      </c>
      <c r="K52" s="49">
        <v>4524</v>
      </c>
      <c r="L52" s="49">
        <v>12647.8</v>
      </c>
      <c r="M52" s="35">
        <f t="shared" si="1"/>
        <v>57229.369999999995</v>
      </c>
    </row>
    <row r="53" spans="1:13" ht="33.75" hidden="1">
      <c r="A53" s="28" t="s">
        <v>63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35">
        <f t="shared" si="1"/>
        <v>0</v>
      </c>
    </row>
    <row r="54" spans="1:13" ht="22.5" hidden="1">
      <c r="A54" s="28" t="s">
        <v>64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35">
        <f t="shared" si="1"/>
        <v>0</v>
      </c>
    </row>
    <row r="55" spans="1:13" ht="22.5" hidden="1">
      <c r="A55" s="28" t="s">
        <v>65</v>
      </c>
      <c r="B55" s="50"/>
      <c r="C55" s="50"/>
      <c r="D55" s="50"/>
      <c r="E55" s="50"/>
      <c r="F55" s="50"/>
      <c r="G55" s="50"/>
      <c r="H55" s="49"/>
      <c r="I55" s="49"/>
      <c r="J55" s="49"/>
      <c r="K55" s="49"/>
      <c r="L55" s="49"/>
      <c r="M55" s="35">
        <f t="shared" si="1"/>
        <v>0</v>
      </c>
    </row>
    <row r="56" spans="1:13" ht="22.5" hidden="1">
      <c r="A56" s="28" t="s">
        <v>66</v>
      </c>
      <c r="B56" s="50"/>
      <c r="C56" s="50"/>
      <c r="D56" s="50"/>
      <c r="E56" s="50"/>
      <c r="F56" s="50"/>
      <c r="G56" s="50"/>
      <c r="H56" s="49"/>
      <c r="I56" s="49"/>
      <c r="J56" s="49"/>
      <c r="K56" s="49"/>
      <c r="L56" s="49"/>
      <c r="M56" s="35">
        <f t="shared" si="1"/>
        <v>0</v>
      </c>
    </row>
    <row r="57" spans="1:13" hidden="1">
      <c r="A57" s="28" t="s">
        <v>67</v>
      </c>
      <c r="B57" s="50"/>
      <c r="C57" s="50"/>
      <c r="D57" s="50"/>
      <c r="E57" s="50"/>
      <c r="F57" s="50"/>
      <c r="G57" s="50"/>
      <c r="H57" s="49"/>
      <c r="I57" s="49"/>
      <c r="J57" s="49"/>
      <c r="K57" s="49"/>
      <c r="L57" s="49"/>
      <c r="M57" s="35">
        <f t="shared" si="1"/>
        <v>0</v>
      </c>
    </row>
    <row r="58" spans="1:13" ht="39" hidden="1" customHeight="1">
      <c r="A58" s="28" t="s">
        <v>125</v>
      </c>
      <c r="B58" s="50"/>
      <c r="C58" s="50"/>
      <c r="D58" s="50"/>
      <c r="E58" s="50"/>
      <c r="F58" s="50"/>
      <c r="G58" s="50"/>
      <c r="H58" s="49"/>
      <c r="I58" s="49"/>
      <c r="J58" s="49"/>
      <c r="K58" s="49"/>
      <c r="L58" s="49"/>
      <c r="M58" s="35">
        <f t="shared" si="1"/>
        <v>0</v>
      </c>
    </row>
    <row r="59" spans="1:13" ht="22.5" hidden="1">
      <c r="A59" s="28" t="s">
        <v>68</v>
      </c>
      <c r="B59" s="50"/>
      <c r="C59" s="50"/>
      <c r="D59" s="50"/>
      <c r="E59" s="50"/>
      <c r="F59" s="50"/>
      <c r="G59" s="50"/>
      <c r="H59" s="49"/>
      <c r="I59" s="49"/>
      <c r="J59" s="49"/>
      <c r="K59" s="49"/>
      <c r="L59" s="49"/>
      <c r="M59" s="35">
        <f t="shared" si="1"/>
        <v>0</v>
      </c>
    </row>
    <row r="60" spans="1:13" ht="22.5" hidden="1">
      <c r="A60" s="28" t="s">
        <v>69</v>
      </c>
      <c r="B60" s="50"/>
      <c r="C60" s="50"/>
      <c r="D60" s="50"/>
      <c r="E60" s="50"/>
      <c r="F60" s="50"/>
      <c r="G60" s="50"/>
      <c r="H60" s="49"/>
      <c r="I60" s="49"/>
      <c r="J60" s="49"/>
      <c r="K60" s="49"/>
      <c r="L60" s="49"/>
      <c r="M60" s="35">
        <f t="shared" si="1"/>
        <v>0</v>
      </c>
    </row>
    <row r="61" spans="1:13" ht="22.5" hidden="1">
      <c r="A61" s="28" t="s">
        <v>70</v>
      </c>
      <c r="B61" s="50"/>
      <c r="C61" s="50"/>
      <c r="D61" s="50"/>
      <c r="E61" s="50"/>
      <c r="F61" s="50"/>
      <c r="G61" s="50"/>
      <c r="H61" s="49"/>
      <c r="I61" s="49"/>
      <c r="J61" s="49"/>
      <c r="K61" s="49"/>
      <c r="L61" s="49"/>
      <c r="M61" s="35">
        <f t="shared" si="1"/>
        <v>0</v>
      </c>
    </row>
    <row r="62" spans="1:13" ht="28.5" hidden="1" customHeight="1">
      <c r="A62" s="28" t="s">
        <v>128</v>
      </c>
      <c r="B62" s="50"/>
      <c r="C62" s="50"/>
      <c r="D62" s="50"/>
      <c r="E62" s="50"/>
      <c r="F62" s="50"/>
      <c r="G62" s="50"/>
      <c r="H62" s="49"/>
      <c r="I62" s="49"/>
      <c r="J62" s="49"/>
      <c r="K62" s="49"/>
      <c r="L62" s="49"/>
      <c r="M62" s="35">
        <f t="shared" si="1"/>
        <v>0</v>
      </c>
    </row>
    <row r="63" spans="1:13" ht="36" hidden="1" customHeight="1">
      <c r="A63" s="28" t="s">
        <v>146</v>
      </c>
      <c r="B63" s="51"/>
      <c r="C63" s="51"/>
      <c r="D63" s="51"/>
      <c r="E63" s="51"/>
      <c r="F63" s="54"/>
      <c r="G63" s="51"/>
      <c r="H63" s="51"/>
      <c r="I63" s="51"/>
      <c r="J63" s="51"/>
      <c r="K63" s="51"/>
      <c r="L63" s="51"/>
      <c r="M63" s="35">
        <f t="shared" si="1"/>
        <v>0</v>
      </c>
    </row>
    <row r="64" spans="1:13" ht="22.5" hidden="1">
      <c r="A64" s="29" t="s">
        <v>71</v>
      </c>
      <c r="B64" s="50"/>
      <c r="C64" s="50"/>
      <c r="D64" s="50"/>
      <c r="E64" s="50"/>
      <c r="F64" s="50"/>
      <c r="G64" s="50"/>
      <c r="H64" s="49"/>
      <c r="I64" s="49"/>
      <c r="J64" s="49"/>
      <c r="K64" s="49"/>
      <c r="L64" s="49"/>
      <c r="M64" s="35">
        <f t="shared" si="1"/>
        <v>0</v>
      </c>
    </row>
    <row r="65" spans="1:13" ht="24.75" hidden="1" customHeight="1">
      <c r="A65" s="29" t="s">
        <v>72</v>
      </c>
      <c r="B65" s="50"/>
      <c r="C65" s="50"/>
      <c r="D65" s="50"/>
      <c r="E65" s="50"/>
      <c r="F65" s="50"/>
      <c r="G65" s="50"/>
      <c r="H65" s="49"/>
      <c r="I65" s="49"/>
      <c r="J65" s="49"/>
      <c r="K65" s="49"/>
      <c r="L65" s="49"/>
      <c r="M65" s="35">
        <f t="shared" si="1"/>
        <v>0</v>
      </c>
    </row>
    <row r="66" spans="1:13" ht="39.75" hidden="1" customHeight="1">
      <c r="A66" s="29" t="s">
        <v>143</v>
      </c>
      <c r="B66" s="50"/>
      <c r="C66" s="50"/>
      <c r="D66" s="50"/>
      <c r="E66" s="50"/>
      <c r="F66" s="50"/>
      <c r="G66" s="50"/>
      <c r="H66" s="49"/>
      <c r="I66" s="49"/>
      <c r="J66" s="49"/>
      <c r="K66" s="49"/>
      <c r="L66" s="49"/>
      <c r="M66" s="35">
        <f t="shared" si="1"/>
        <v>0</v>
      </c>
    </row>
    <row r="67" spans="1:13" ht="22.5" hidden="1">
      <c r="A67" s="29" t="s">
        <v>112</v>
      </c>
      <c r="B67" s="50"/>
      <c r="C67" s="50"/>
      <c r="D67" s="50"/>
      <c r="E67" s="50"/>
      <c r="F67" s="50"/>
      <c r="G67" s="50"/>
      <c r="H67" s="49"/>
      <c r="I67" s="49"/>
      <c r="J67" s="49"/>
      <c r="K67" s="49"/>
      <c r="L67" s="49"/>
      <c r="M67" s="35">
        <f t="shared" si="1"/>
        <v>0</v>
      </c>
    </row>
    <row r="68" spans="1:13" hidden="1">
      <c r="A68" s="29" t="s">
        <v>73</v>
      </c>
      <c r="B68" s="50"/>
      <c r="C68" s="50"/>
      <c r="D68" s="50"/>
      <c r="E68" s="50"/>
      <c r="F68" s="50"/>
      <c r="G68" s="50"/>
      <c r="H68" s="49"/>
      <c r="I68" s="49"/>
      <c r="J68" s="49"/>
      <c r="K68" s="49"/>
      <c r="L68" s="49"/>
      <c r="M68" s="35">
        <f t="shared" si="1"/>
        <v>0</v>
      </c>
    </row>
    <row r="69" spans="1:13" ht="22.5" hidden="1">
      <c r="A69" s="29" t="s">
        <v>74</v>
      </c>
      <c r="B69" s="50"/>
      <c r="C69" s="49"/>
      <c r="D69" s="50"/>
      <c r="E69" s="50"/>
      <c r="F69" s="50"/>
      <c r="G69" s="50"/>
      <c r="H69" s="49"/>
      <c r="I69" s="49"/>
      <c r="J69" s="49"/>
      <c r="K69" s="49"/>
      <c r="L69" s="49"/>
      <c r="M69" s="35">
        <f t="shared" si="1"/>
        <v>0</v>
      </c>
    </row>
    <row r="70" spans="1:13" ht="22.5" hidden="1">
      <c r="A70" s="29" t="s">
        <v>75</v>
      </c>
      <c r="B70" s="50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35">
        <f t="shared" si="1"/>
        <v>0</v>
      </c>
    </row>
    <row r="71" spans="1:13" ht="45" hidden="1">
      <c r="A71" s="29" t="s">
        <v>76</v>
      </c>
      <c r="B71" s="50"/>
      <c r="C71" s="50"/>
      <c r="D71" s="54"/>
      <c r="E71" s="50"/>
      <c r="F71" s="50"/>
      <c r="G71" s="50"/>
      <c r="H71" s="49"/>
      <c r="I71" s="49"/>
      <c r="J71" s="49"/>
      <c r="K71" s="49"/>
      <c r="L71" s="49"/>
      <c r="M71" s="35">
        <f t="shared" si="1"/>
        <v>0</v>
      </c>
    </row>
    <row r="72" spans="1:13" ht="33.75" hidden="1">
      <c r="A72" s="29" t="s">
        <v>77</v>
      </c>
      <c r="B72" s="55"/>
      <c r="C72" s="45"/>
      <c r="D72" s="45"/>
      <c r="E72" s="45"/>
      <c r="F72" s="56"/>
      <c r="G72" s="56"/>
      <c r="H72" s="45"/>
      <c r="I72" s="45"/>
      <c r="J72" s="45"/>
      <c r="K72" s="45"/>
      <c r="L72" s="45"/>
      <c r="M72" s="35">
        <f t="shared" si="1"/>
        <v>0</v>
      </c>
    </row>
    <row r="73" spans="1:13" ht="33.75" hidden="1">
      <c r="A73" s="29" t="s">
        <v>78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35">
        <f t="shared" si="1"/>
        <v>0</v>
      </c>
    </row>
    <row r="74" spans="1:13" hidden="1">
      <c r="A74" s="29" t="s">
        <v>79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35">
        <f t="shared" si="1"/>
        <v>0</v>
      </c>
    </row>
    <row r="75" spans="1:13" hidden="1">
      <c r="A75" s="29" t="s">
        <v>80</v>
      </c>
      <c r="B75" s="50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35">
        <f t="shared" si="1"/>
        <v>0</v>
      </c>
    </row>
    <row r="76" spans="1:13" ht="22.5" hidden="1">
      <c r="A76" s="30" t="s">
        <v>129</v>
      </c>
      <c r="B76" s="50"/>
      <c r="C76" s="50"/>
      <c r="D76" s="50"/>
      <c r="E76" s="49"/>
      <c r="F76" s="50"/>
      <c r="G76" s="50"/>
      <c r="H76" s="49"/>
      <c r="I76" s="49"/>
      <c r="J76" s="49"/>
      <c r="K76" s="49"/>
      <c r="L76" s="49"/>
      <c r="M76" s="35">
        <f t="shared" si="1"/>
        <v>0</v>
      </c>
    </row>
    <row r="77" spans="1:13" hidden="1">
      <c r="A77" s="29" t="s">
        <v>81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35">
        <f t="shared" si="1"/>
        <v>0</v>
      </c>
    </row>
    <row r="78" spans="1:13" hidden="1">
      <c r="A78" s="29" t="s">
        <v>82</v>
      </c>
      <c r="B78" s="49"/>
      <c r="C78" s="49"/>
      <c r="D78" s="49"/>
      <c r="E78" s="50"/>
      <c r="F78" s="50"/>
      <c r="G78" s="50"/>
      <c r="H78" s="49"/>
      <c r="I78" s="49"/>
      <c r="J78" s="49"/>
      <c r="K78" s="49"/>
      <c r="L78" s="49"/>
      <c r="M78" s="35">
        <f t="shared" si="1"/>
        <v>0</v>
      </c>
    </row>
    <row r="79" spans="1:13" ht="22.5" hidden="1">
      <c r="A79" s="30" t="s">
        <v>83</v>
      </c>
      <c r="B79" s="49"/>
      <c r="C79" s="49"/>
      <c r="D79" s="49"/>
      <c r="E79" s="50"/>
      <c r="F79" s="49"/>
      <c r="G79" s="49"/>
      <c r="H79" s="49"/>
      <c r="I79" s="49"/>
      <c r="J79" s="49"/>
      <c r="K79" s="49"/>
      <c r="L79" s="49"/>
      <c r="M79" s="35">
        <f t="shared" si="1"/>
        <v>0</v>
      </c>
    </row>
    <row r="80" spans="1:13" hidden="1">
      <c r="A80" s="30" t="s">
        <v>142</v>
      </c>
      <c r="B80" s="49"/>
      <c r="C80" s="50"/>
      <c r="D80" s="49"/>
      <c r="E80" s="49"/>
      <c r="F80" s="49"/>
      <c r="G80" s="49"/>
      <c r="H80" s="49"/>
      <c r="I80" s="49"/>
      <c r="J80" s="49"/>
      <c r="K80" s="49"/>
      <c r="L80" s="49"/>
      <c r="M80" s="35">
        <f t="shared" si="1"/>
        <v>0</v>
      </c>
    </row>
    <row r="81" spans="1:13" hidden="1">
      <c r="A81" s="30" t="s">
        <v>84</v>
      </c>
      <c r="B81" s="49"/>
      <c r="C81" s="50"/>
      <c r="D81" s="49"/>
      <c r="E81" s="49"/>
      <c r="F81" s="50"/>
      <c r="G81" s="50"/>
      <c r="H81" s="49"/>
      <c r="I81" s="49"/>
      <c r="J81" s="49"/>
      <c r="K81" s="49"/>
      <c r="L81" s="49"/>
      <c r="M81" s="35">
        <f t="shared" si="1"/>
        <v>0</v>
      </c>
    </row>
    <row r="82" spans="1:13" hidden="1">
      <c r="A82" s="29" t="s">
        <v>85</v>
      </c>
      <c r="B82" s="49"/>
      <c r="C82" s="49"/>
      <c r="D82" s="49"/>
      <c r="E82" s="50"/>
      <c r="F82" s="45"/>
      <c r="G82" s="50"/>
      <c r="H82" s="49"/>
      <c r="I82" s="49"/>
      <c r="J82" s="49"/>
      <c r="K82" s="49"/>
      <c r="L82" s="49"/>
      <c r="M82" s="35">
        <f t="shared" si="1"/>
        <v>0</v>
      </c>
    </row>
    <row r="83" spans="1:13" hidden="1">
      <c r="A83" s="31" t="s">
        <v>86</v>
      </c>
      <c r="B83" s="49"/>
      <c r="C83" s="49"/>
      <c r="D83" s="49"/>
      <c r="E83" s="50"/>
      <c r="F83" s="45"/>
      <c r="G83" s="50"/>
      <c r="H83" s="49"/>
      <c r="I83" s="49"/>
      <c r="J83" s="49"/>
      <c r="K83" s="49"/>
      <c r="L83" s="49"/>
      <c r="M83" s="35">
        <f t="shared" si="1"/>
        <v>0</v>
      </c>
    </row>
    <row r="84" spans="1:13" ht="23.25" hidden="1" customHeight="1">
      <c r="A84" s="31" t="s">
        <v>113</v>
      </c>
      <c r="B84" s="49"/>
      <c r="C84" s="49"/>
      <c r="D84" s="49"/>
      <c r="E84" s="49"/>
      <c r="F84" s="45"/>
      <c r="G84" s="49"/>
      <c r="H84" s="49"/>
      <c r="I84" s="49"/>
      <c r="J84" s="49"/>
      <c r="K84" s="49"/>
      <c r="L84" s="49"/>
      <c r="M84" s="35">
        <f t="shared" si="1"/>
        <v>0</v>
      </c>
    </row>
    <row r="85" spans="1:13" ht="16.5" hidden="1" customHeight="1">
      <c r="A85" s="31" t="s">
        <v>127</v>
      </c>
      <c r="B85" s="49"/>
      <c r="C85" s="49"/>
      <c r="D85" s="49"/>
      <c r="E85" s="57"/>
      <c r="F85" s="45"/>
      <c r="G85" s="50"/>
      <c r="H85" s="49"/>
      <c r="I85" s="49"/>
      <c r="J85" s="49"/>
      <c r="K85" s="49"/>
      <c r="L85" s="49"/>
      <c r="M85" s="35">
        <f t="shared" si="1"/>
        <v>0</v>
      </c>
    </row>
    <row r="86" spans="1:13" hidden="1">
      <c r="A86" s="31" t="s">
        <v>87</v>
      </c>
      <c r="B86" s="49"/>
      <c r="C86" s="49"/>
      <c r="D86" s="49"/>
      <c r="E86" s="49"/>
      <c r="F86" s="57"/>
      <c r="G86" s="50"/>
      <c r="H86" s="49"/>
      <c r="I86" s="49"/>
      <c r="J86" s="49"/>
      <c r="K86" s="49"/>
      <c r="L86" s="49"/>
      <c r="M86" s="35">
        <f t="shared" si="1"/>
        <v>0</v>
      </c>
    </row>
    <row r="87" spans="1:13" ht="33.75" hidden="1">
      <c r="A87" s="29" t="s">
        <v>88</v>
      </c>
      <c r="B87" s="58"/>
      <c r="C87" s="40"/>
      <c r="D87" s="58"/>
      <c r="E87" s="59"/>
      <c r="F87" s="60"/>
      <c r="G87" s="61"/>
      <c r="H87" s="58"/>
      <c r="I87" s="40"/>
      <c r="J87" s="58"/>
      <c r="K87" s="40"/>
      <c r="L87" s="58"/>
      <c r="M87" s="35">
        <f t="shared" si="1"/>
        <v>0</v>
      </c>
    </row>
    <row r="88" spans="1:13" ht="33.75">
      <c r="A88" s="32" t="s">
        <v>133</v>
      </c>
      <c r="B88" s="49">
        <v>5995.16</v>
      </c>
      <c r="C88" s="49">
        <v>15956.46</v>
      </c>
      <c r="D88" s="49">
        <v>11607.85</v>
      </c>
      <c r="E88" s="49">
        <v>13783.939999999999</v>
      </c>
      <c r="F88" s="49">
        <v>16372.660000000002</v>
      </c>
      <c r="G88" s="49">
        <v>6720.54</v>
      </c>
      <c r="H88" s="49">
        <f>12377.68+5945.09</f>
        <v>18322.77</v>
      </c>
      <c r="I88" s="49">
        <v>8442.81</v>
      </c>
      <c r="J88" s="49">
        <f>24889.66+16333</f>
        <v>41222.660000000003</v>
      </c>
      <c r="K88" s="49">
        <v>11201.58</v>
      </c>
      <c r="L88" s="49">
        <v>34291.379999999997</v>
      </c>
      <c r="M88" s="35">
        <f t="shared" si="1"/>
        <v>183917.81</v>
      </c>
    </row>
    <row r="89" spans="1:13" ht="48" hidden="1">
      <c r="A89" s="22" t="s">
        <v>89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35">
        <f t="shared" si="1"/>
        <v>0</v>
      </c>
    </row>
    <row r="90" spans="1:13" ht="24" hidden="1">
      <c r="A90" s="22" t="s">
        <v>90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35">
        <f t="shared" si="1"/>
        <v>0</v>
      </c>
    </row>
    <row r="91" spans="1:13" ht="24" hidden="1" customHeight="1">
      <c r="A91" s="22" t="s">
        <v>121</v>
      </c>
      <c r="B91" s="50"/>
      <c r="C91" s="50"/>
      <c r="D91" s="50"/>
      <c r="E91" s="49"/>
      <c r="F91" s="50"/>
      <c r="G91" s="50"/>
      <c r="H91" s="49"/>
      <c r="I91" s="49"/>
      <c r="J91" s="49"/>
      <c r="K91" s="49"/>
      <c r="L91" s="49"/>
      <c r="M91" s="35">
        <f t="shared" si="1"/>
        <v>0</v>
      </c>
    </row>
    <row r="92" spans="1:13" ht="26.25" hidden="1" customHeight="1">
      <c r="A92" s="23" t="s">
        <v>116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35">
        <f t="shared" si="1"/>
        <v>0</v>
      </c>
    </row>
    <row r="93" spans="1:13" hidden="1">
      <c r="A93" s="23" t="s">
        <v>91</v>
      </c>
      <c r="B93" s="62"/>
      <c r="C93" s="63"/>
      <c r="D93" s="63"/>
      <c r="E93" s="63"/>
      <c r="F93" s="45"/>
      <c r="G93" s="63"/>
      <c r="H93" s="62"/>
      <c r="I93" s="62"/>
      <c r="J93" s="62"/>
      <c r="K93" s="62"/>
      <c r="L93" s="62"/>
      <c r="M93" s="35">
        <f t="shared" ref="M93:M118" si="2">SUM(B93:L93)</f>
        <v>0</v>
      </c>
    </row>
    <row r="94" spans="1:13" ht="34.5" hidden="1" customHeight="1">
      <c r="A94" s="23" t="s">
        <v>114</v>
      </c>
      <c r="B94" s="62"/>
      <c r="C94" s="62"/>
      <c r="D94" s="62"/>
      <c r="E94" s="62"/>
      <c r="F94" s="45"/>
      <c r="G94" s="62"/>
      <c r="H94" s="62"/>
      <c r="I94" s="62"/>
      <c r="J94" s="62"/>
      <c r="K94" s="62"/>
      <c r="L94" s="62"/>
      <c r="M94" s="35">
        <f t="shared" si="2"/>
        <v>0</v>
      </c>
    </row>
    <row r="95" spans="1:13" ht="24" hidden="1">
      <c r="A95" s="22" t="s">
        <v>92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35">
        <f t="shared" si="2"/>
        <v>0</v>
      </c>
    </row>
    <row r="96" spans="1:13" ht="24.75" hidden="1">
      <c r="A96" s="19" t="s">
        <v>93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35">
        <f t="shared" si="2"/>
        <v>0</v>
      </c>
    </row>
    <row r="97" spans="1:13" ht="36.75" hidden="1">
      <c r="A97" s="19" t="s">
        <v>94</v>
      </c>
      <c r="B97" s="57"/>
      <c r="C97" s="57"/>
      <c r="D97" s="57"/>
      <c r="E97" s="62"/>
      <c r="F97" s="62"/>
      <c r="G97" s="63"/>
      <c r="H97" s="62"/>
      <c r="I97" s="62"/>
      <c r="J97" s="62"/>
      <c r="K97" s="62"/>
      <c r="L97" s="62"/>
      <c r="M97" s="35">
        <f t="shared" si="2"/>
        <v>0</v>
      </c>
    </row>
    <row r="98" spans="1:13" ht="60" hidden="1">
      <c r="A98" s="20" t="s">
        <v>119</v>
      </c>
      <c r="B98" s="57"/>
      <c r="C98" s="57"/>
      <c r="D98" s="57"/>
      <c r="E98" s="63"/>
      <c r="F98" s="57"/>
      <c r="G98" s="63"/>
      <c r="H98" s="62"/>
      <c r="I98" s="62"/>
      <c r="J98" s="62"/>
      <c r="K98" s="62"/>
      <c r="L98" s="62"/>
      <c r="M98" s="35">
        <f t="shared" si="2"/>
        <v>0</v>
      </c>
    </row>
    <row r="99" spans="1:13" ht="72" hidden="1">
      <c r="A99" s="20" t="s">
        <v>95</v>
      </c>
      <c r="B99" s="57"/>
      <c r="C99" s="57"/>
      <c r="D99" s="57"/>
      <c r="E99" s="63"/>
      <c r="F99" s="63"/>
      <c r="G99" s="63"/>
      <c r="H99" s="62"/>
      <c r="I99" s="62"/>
      <c r="J99" s="62"/>
      <c r="K99" s="62"/>
      <c r="L99" s="62"/>
      <c r="M99" s="35">
        <f t="shared" si="2"/>
        <v>0</v>
      </c>
    </row>
    <row r="100" spans="1:13" ht="48" hidden="1">
      <c r="A100" s="20" t="s">
        <v>96</v>
      </c>
      <c r="B100" s="57"/>
      <c r="C100" s="57"/>
      <c r="D100" s="57"/>
      <c r="E100" s="63"/>
      <c r="F100" s="63"/>
      <c r="G100" s="62"/>
      <c r="H100" s="62"/>
      <c r="I100" s="62"/>
      <c r="J100" s="62"/>
      <c r="K100" s="62"/>
      <c r="L100" s="62"/>
      <c r="M100" s="35">
        <f t="shared" si="2"/>
        <v>0</v>
      </c>
    </row>
    <row r="101" spans="1:13" ht="36" hidden="1">
      <c r="A101" s="22" t="s">
        <v>97</v>
      </c>
      <c r="B101" s="63"/>
      <c r="C101" s="63"/>
      <c r="D101" s="63"/>
      <c r="E101" s="63"/>
      <c r="F101" s="63"/>
      <c r="G101" s="62"/>
      <c r="H101" s="62"/>
      <c r="I101" s="62"/>
      <c r="J101" s="62"/>
      <c r="K101" s="62"/>
      <c r="L101" s="62"/>
      <c r="M101" s="35">
        <f t="shared" si="2"/>
        <v>0</v>
      </c>
    </row>
    <row r="102" spans="1:13" hidden="1">
      <c r="A102" s="20" t="s">
        <v>98</v>
      </c>
      <c r="B102" s="63"/>
      <c r="C102" s="63"/>
      <c r="D102" s="64"/>
      <c r="E102" s="63"/>
      <c r="F102" s="63"/>
      <c r="G102" s="63"/>
      <c r="H102" s="62"/>
      <c r="I102" s="62"/>
      <c r="J102" s="62"/>
      <c r="K102" s="62"/>
      <c r="L102" s="62"/>
      <c r="M102" s="35">
        <f t="shared" si="2"/>
        <v>0</v>
      </c>
    </row>
    <row r="103" spans="1:13" ht="24.75" hidden="1">
      <c r="A103" s="19" t="s">
        <v>99</v>
      </c>
      <c r="B103" s="63"/>
      <c r="C103" s="57"/>
      <c r="D103" s="54"/>
      <c r="E103" s="63"/>
      <c r="F103" s="65"/>
      <c r="G103" s="63"/>
      <c r="H103" s="62"/>
      <c r="I103" s="62"/>
      <c r="J103" s="62"/>
      <c r="K103" s="62"/>
      <c r="L103" s="62"/>
      <c r="M103" s="35">
        <f t="shared" si="2"/>
        <v>0</v>
      </c>
    </row>
    <row r="104" spans="1:13" ht="24" hidden="1">
      <c r="A104" s="20" t="s">
        <v>111</v>
      </c>
      <c r="B104" s="63"/>
      <c r="C104" s="54"/>
      <c r="D104" s="16"/>
      <c r="E104" s="63"/>
      <c r="F104" s="57"/>
      <c r="G104" s="57"/>
      <c r="H104" s="62"/>
      <c r="I104" s="62"/>
      <c r="J104" s="62"/>
      <c r="K104" s="62"/>
      <c r="L104" s="62"/>
      <c r="M104" s="35">
        <f t="shared" si="2"/>
        <v>0</v>
      </c>
    </row>
    <row r="105" spans="1:13" hidden="1">
      <c r="A105" s="18" t="s">
        <v>100</v>
      </c>
      <c r="B105" s="63"/>
      <c r="C105" s="63"/>
      <c r="D105" s="63"/>
      <c r="E105" s="63"/>
      <c r="F105" s="57"/>
      <c r="G105" s="63"/>
      <c r="H105" s="62"/>
      <c r="I105" s="62"/>
      <c r="J105" s="62"/>
      <c r="K105" s="62"/>
      <c r="L105" s="62"/>
      <c r="M105" s="35">
        <f t="shared" si="2"/>
        <v>0</v>
      </c>
    </row>
    <row r="106" spans="1:13" hidden="1">
      <c r="A106" s="18" t="s">
        <v>101</v>
      </c>
      <c r="B106" s="63"/>
      <c r="C106" s="57"/>
      <c r="D106" s="63"/>
      <c r="E106" s="63"/>
      <c r="F106" s="57"/>
      <c r="G106" s="63"/>
      <c r="H106" s="62"/>
      <c r="I106" s="62"/>
      <c r="J106" s="62"/>
      <c r="K106" s="62"/>
      <c r="L106" s="62"/>
      <c r="M106" s="35">
        <f t="shared" si="2"/>
        <v>0</v>
      </c>
    </row>
    <row r="107" spans="1:13" ht="20.25" hidden="1" customHeight="1">
      <c r="A107" s="18" t="s">
        <v>117</v>
      </c>
      <c r="B107" s="63"/>
      <c r="C107" s="63"/>
      <c r="D107" s="63"/>
      <c r="E107" s="63"/>
      <c r="F107" s="63"/>
      <c r="G107" s="62"/>
      <c r="H107" s="62"/>
      <c r="I107" s="62"/>
      <c r="J107" s="62"/>
      <c r="K107" s="62"/>
      <c r="L107" s="62"/>
      <c r="M107" s="35">
        <f t="shared" si="2"/>
        <v>0</v>
      </c>
    </row>
    <row r="108" spans="1:13" ht="36" hidden="1">
      <c r="A108" s="18" t="s">
        <v>102</v>
      </c>
      <c r="B108" s="63"/>
      <c r="C108" s="63"/>
      <c r="D108" s="63"/>
      <c r="E108" s="63"/>
      <c r="F108" s="63"/>
      <c r="G108" s="63"/>
      <c r="H108" s="62"/>
      <c r="I108" s="62"/>
      <c r="J108" s="62"/>
      <c r="K108" s="62"/>
      <c r="L108" s="62"/>
      <c r="M108" s="35">
        <f t="shared" si="2"/>
        <v>0</v>
      </c>
    </row>
    <row r="109" spans="1:13" ht="28.5" hidden="1" customHeight="1">
      <c r="A109" s="18" t="s">
        <v>103</v>
      </c>
      <c r="B109" s="63"/>
      <c r="C109" s="63"/>
      <c r="D109" s="63"/>
      <c r="E109" s="63"/>
      <c r="F109" s="63"/>
      <c r="G109" s="63"/>
      <c r="H109" s="62"/>
      <c r="I109" s="62"/>
      <c r="J109" s="62"/>
      <c r="K109" s="62"/>
      <c r="L109" s="62"/>
      <c r="M109" s="35">
        <f t="shared" si="2"/>
        <v>0</v>
      </c>
    </row>
    <row r="110" spans="1:13" ht="27" hidden="1" customHeight="1">
      <c r="A110" s="18" t="s">
        <v>104</v>
      </c>
      <c r="B110" s="63"/>
      <c r="C110" s="63"/>
      <c r="D110" s="57"/>
      <c r="E110" s="63"/>
      <c r="F110" s="57"/>
      <c r="G110" s="57"/>
      <c r="H110" s="62"/>
      <c r="I110" s="62"/>
      <c r="J110" s="62"/>
      <c r="K110" s="62"/>
      <c r="L110" s="62"/>
      <c r="M110" s="35">
        <f t="shared" si="2"/>
        <v>0</v>
      </c>
    </row>
    <row r="111" spans="1:13" ht="27" hidden="1" customHeight="1">
      <c r="A111" s="18" t="s">
        <v>123</v>
      </c>
      <c r="B111" s="63"/>
      <c r="C111" s="63"/>
      <c r="D111" s="63"/>
      <c r="E111" s="57"/>
      <c r="F111" s="63"/>
      <c r="G111" s="63"/>
      <c r="H111" s="62"/>
      <c r="I111" s="62"/>
      <c r="J111" s="62"/>
      <c r="K111" s="62"/>
      <c r="L111" s="62"/>
      <c r="M111" s="35">
        <f t="shared" si="2"/>
        <v>0</v>
      </c>
    </row>
    <row r="112" spans="1:13" ht="27" hidden="1" customHeight="1">
      <c r="A112" s="18" t="s">
        <v>105</v>
      </c>
      <c r="B112" s="57"/>
      <c r="C112" s="57"/>
      <c r="D112" s="57"/>
      <c r="E112" s="57"/>
      <c r="F112" s="52"/>
      <c r="G112" s="57"/>
      <c r="H112" s="62"/>
      <c r="I112" s="62"/>
      <c r="J112" s="62"/>
      <c r="K112" s="62"/>
      <c r="L112" s="62"/>
      <c r="M112" s="35">
        <f t="shared" si="2"/>
        <v>0</v>
      </c>
    </row>
    <row r="113" spans="1:13" ht="27" hidden="1" customHeight="1">
      <c r="A113" s="18" t="s">
        <v>126</v>
      </c>
      <c r="B113" s="63"/>
      <c r="C113" s="63"/>
      <c r="D113" s="63"/>
      <c r="E113" s="63"/>
      <c r="F113" s="52"/>
      <c r="G113" s="63"/>
      <c r="H113" s="62"/>
      <c r="I113" s="62"/>
      <c r="J113" s="62"/>
      <c r="K113" s="62"/>
      <c r="L113" s="62"/>
      <c r="M113" s="35">
        <f t="shared" si="2"/>
        <v>0</v>
      </c>
    </row>
    <row r="114" spans="1:13" ht="21" hidden="1" customHeight="1">
      <c r="A114" s="25" t="s">
        <v>120</v>
      </c>
      <c r="B114" s="63"/>
      <c r="C114" s="57"/>
      <c r="D114" s="63"/>
      <c r="E114" s="63"/>
      <c r="F114" s="63"/>
      <c r="G114" s="62"/>
      <c r="H114" s="62"/>
      <c r="I114" s="62"/>
      <c r="J114" s="62"/>
      <c r="K114" s="62"/>
      <c r="L114" s="62"/>
      <c r="M114" s="35">
        <f t="shared" si="2"/>
        <v>0</v>
      </c>
    </row>
    <row r="115" spans="1:13" ht="15.75" hidden="1" customHeight="1">
      <c r="A115" s="25" t="s">
        <v>144</v>
      </c>
      <c r="B115" s="57"/>
      <c r="C115" s="57"/>
      <c r="D115" s="63"/>
      <c r="E115" s="63"/>
      <c r="F115" s="63"/>
      <c r="G115" s="62"/>
      <c r="H115" s="62"/>
      <c r="I115" s="62"/>
      <c r="J115" s="62"/>
      <c r="K115" s="62"/>
      <c r="L115" s="62"/>
      <c r="M115" s="35">
        <f t="shared" si="2"/>
        <v>0</v>
      </c>
    </row>
    <row r="116" spans="1:13" hidden="1">
      <c r="A116" s="21" t="s">
        <v>106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35">
        <f t="shared" si="2"/>
        <v>0</v>
      </c>
    </row>
    <row r="117" spans="1:13" ht="24" hidden="1">
      <c r="A117" s="18" t="s">
        <v>107</v>
      </c>
      <c r="B117" s="64"/>
      <c r="C117" s="64"/>
      <c r="D117" s="57"/>
      <c r="E117" s="62"/>
      <c r="F117" s="63"/>
      <c r="G117" s="62"/>
      <c r="H117" s="62"/>
      <c r="I117" s="62"/>
      <c r="J117" s="62"/>
      <c r="K117" s="62"/>
      <c r="L117" s="62"/>
      <c r="M117" s="35">
        <f t="shared" si="2"/>
        <v>0</v>
      </c>
    </row>
    <row r="118" spans="1:13" hidden="1">
      <c r="A118" s="18"/>
      <c r="B118" s="64"/>
      <c r="C118" s="64"/>
      <c r="D118" s="63"/>
      <c r="E118" s="62"/>
      <c r="F118" s="63"/>
      <c r="G118" s="62"/>
      <c r="H118" s="62"/>
      <c r="I118" s="62"/>
      <c r="J118" s="62"/>
      <c r="K118" s="62"/>
      <c r="L118" s="62"/>
      <c r="M118" s="35">
        <f t="shared" si="2"/>
        <v>0</v>
      </c>
    </row>
    <row r="119" spans="1:13" ht="29.25" customHeight="1">
      <c r="A119" s="27" t="s">
        <v>134</v>
      </c>
      <c r="B119" s="41">
        <f>SUM(B120:B126)</f>
        <v>737</v>
      </c>
      <c r="C119" s="41">
        <f t="shared" ref="C119:L119" si="3">SUM(C120:C126)</f>
        <v>0</v>
      </c>
      <c r="D119" s="41">
        <f t="shared" si="3"/>
        <v>0</v>
      </c>
      <c r="E119" s="41">
        <f t="shared" si="3"/>
        <v>73901.009999999995</v>
      </c>
      <c r="F119" s="41">
        <f t="shared" si="3"/>
        <v>0</v>
      </c>
      <c r="G119" s="41">
        <f t="shared" si="3"/>
        <v>0</v>
      </c>
      <c r="H119" s="41">
        <f t="shared" si="3"/>
        <v>28000</v>
      </c>
      <c r="I119" s="41">
        <f t="shared" si="3"/>
        <v>0</v>
      </c>
      <c r="J119" s="41">
        <f t="shared" si="3"/>
        <v>4557.51</v>
      </c>
      <c r="K119" s="41">
        <f t="shared" si="3"/>
        <v>1025</v>
      </c>
      <c r="L119" s="41">
        <f t="shared" si="3"/>
        <v>0</v>
      </c>
      <c r="M119" s="35">
        <f t="shared" ref="M119:M125" si="4">SUM(B119:L119)</f>
        <v>108220.51999999999</v>
      </c>
    </row>
    <row r="120" spans="1:13" ht="22.5" customHeight="1">
      <c r="A120" s="28" t="s">
        <v>141</v>
      </c>
      <c r="B120" s="66">
        <v>737</v>
      </c>
      <c r="C120" s="67"/>
      <c r="D120" s="68"/>
      <c r="E120" s="67"/>
      <c r="F120" s="66"/>
      <c r="G120" s="66"/>
      <c r="H120" s="66"/>
      <c r="I120" s="66"/>
      <c r="J120" s="66"/>
      <c r="K120" s="66"/>
      <c r="L120" s="69"/>
      <c r="M120" s="4">
        <f t="shared" si="4"/>
        <v>737</v>
      </c>
    </row>
    <row r="121" spans="1:13" ht="22.5" customHeight="1">
      <c r="A121" s="28" t="s">
        <v>145</v>
      </c>
      <c r="B121" s="66"/>
      <c r="C121" s="66"/>
      <c r="D121" s="66"/>
      <c r="E121" s="66">
        <v>4849.96</v>
      </c>
      <c r="F121" s="66"/>
      <c r="G121" s="66"/>
      <c r="H121" s="66"/>
      <c r="I121" s="66"/>
      <c r="J121" s="66"/>
      <c r="K121" s="66"/>
      <c r="L121" s="69"/>
      <c r="M121" s="4">
        <f t="shared" si="4"/>
        <v>4849.96</v>
      </c>
    </row>
    <row r="122" spans="1:13" ht="18.75" customHeight="1">
      <c r="A122" s="28" t="s">
        <v>124</v>
      </c>
      <c r="B122" s="66"/>
      <c r="C122" s="66"/>
      <c r="D122" s="66"/>
      <c r="E122" s="66">
        <v>519</v>
      </c>
      <c r="F122" s="66"/>
      <c r="G122" s="66"/>
      <c r="H122" s="66"/>
      <c r="I122" s="66"/>
      <c r="J122" s="66"/>
      <c r="K122" s="66"/>
      <c r="L122" s="69"/>
      <c r="M122" s="4">
        <f t="shared" si="4"/>
        <v>519</v>
      </c>
    </row>
    <row r="123" spans="1:13" ht="19.5" customHeight="1">
      <c r="A123" s="28" t="s">
        <v>149</v>
      </c>
      <c r="B123" s="66"/>
      <c r="C123" s="66"/>
      <c r="D123" s="66"/>
      <c r="E123" s="66">
        <v>36726.6</v>
      </c>
      <c r="F123" s="66"/>
      <c r="G123" s="70"/>
      <c r="H123" s="66"/>
      <c r="I123" s="66"/>
      <c r="J123" s="66"/>
      <c r="K123" s="66"/>
      <c r="L123" s="69"/>
      <c r="M123" s="4">
        <f t="shared" si="4"/>
        <v>36726.6</v>
      </c>
    </row>
    <row r="124" spans="1:13" ht="24" customHeight="1">
      <c r="A124" s="28" t="s">
        <v>150</v>
      </c>
      <c r="B124" s="66"/>
      <c r="C124" s="66"/>
      <c r="D124" s="66"/>
      <c r="E124" s="66">
        <v>31805.45</v>
      </c>
      <c r="F124" s="66"/>
      <c r="G124" s="70"/>
      <c r="H124" s="66"/>
      <c r="I124" s="66"/>
      <c r="J124" s="66"/>
      <c r="K124" s="66"/>
      <c r="L124" s="69"/>
      <c r="M124" s="4">
        <f t="shared" si="4"/>
        <v>31805.45</v>
      </c>
    </row>
    <row r="125" spans="1:13" ht="18" customHeight="1">
      <c r="A125" s="37" t="s">
        <v>152</v>
      </c>
      <c r="B125" s="71"/>
      <c r="C125" s="71"/>
      <c r="D125" s="33"/>
      <c r="E125" s="72"/>
      <c r="F125" s="71"/>
      <c r="G125" s="33"/>
      <c r="H125" s="66">
        <v>28000</v>
      </c>
      <c r="I125" s="66"/>
      <c r="J125" s="66"/>
      <c r="K125" s="66"/>
      <c r="L125" s="69"/>
      <c r="M125" s="4">
        <f t="shared" si="4"/>
        <v>28000</v>
      </c>
    </row>
    <row r="126" spans="1:13" ht="19.5" customHeight="1">
      <c r="A126" s="37" t="s">
        <v>153</v>
      </c>
      <c r="B126" s="71"/>
      <c r="C126" s="71"/>
      <c r="D126" s="33"/>
      <c r="E126" s="33"/>
      <c r="F126" s="33"/>
      <c r="G126" s="33"/>
      <c r="H126" s="66"/>
      <c r="I126" s="15"/>
      <c r="J126" s="66">
        <v>4557.51</v>
      </c>
      <c r="K126" s="66">
        <v>1025</v>
      </c>
      <c r="L126" s="69"/>
      <c r="M126" s="4">
        <f>SUM(H126:L126)</f>
        <v>5582.51</v>
      </c>
    </row>
    <row r="127" spans="1:13" ht="20.25" customHeight="1">
      <c r="A127" s="5" t="s">
        <v>165</v>
      </c>
      <c r="B127" s="34">
        <v>32374.060453003807</v>
      </c>
      <c r="C127" s="34">
        <v>32374.060453003807</v>
      </c>
      <c r="D127" s="34">
        <v>32374.060453003807</v>
      </c>
      <c r="E127" s="34">
        <v>32374.060453003807</v>
      </c>
      <c r="F127" s="34">
        <v>32374.060453003807</v>
      </c>
      <c r="G127" s="34">
        <v>32374.060453003807</v>
      </c>
      <c r="H127" s="69">
        <v>34583.806000000004</v>
      </c>
      <c r="I127" s="69">
        <v>34583.806000000004</v>
      </c>
      <c r="J127" s="69">
        <v>34583.806000000004</v>
      </c>
      <c r="K127" s="69">
        <v>34583.806000000004</v>
      </c>
      <c r="L127" s="69">
        <f>34583.806*2</f>
        <v>69167.611999999994</v>
      </c>
      <c r="M127" s="35">
        <f>SUM(B127:L127)</f>
        <v>401747.19871802279</v>
      </c>
    </row>
    <row r="128" spans="1:13">
      <c r="A128" s="27" t="s">
        <v>166</v>
      </c>
      <c r="B128" s="69">
        <v>14165.892</v>
      </c>
      <c r="C128" s="69">
        <v>6977.5919999999996</v>
      </c>
      <c r="D128" s="69">
        <v>0</v>
      </c>
      <c r="E128" s="69">
        <v>0</v>
      </c>
      <c r="F128" s="69">
        <v>15826.991999999998</v>
      </c>
      <c r="G128" s="69">
        <v>0</v>
      </c>
      <c r="H128" s="69">
        <v>11880.575999999999</v>
      </c>
      <c r="I128" s="69">
        <v>1156.6079999999999</v>
      </c>
      <c r="J128" s="69">
        <v>5799.0479999999998</v>
      </c>
      <c r="K128" s="69">
        <v>12871.955999999998</v>
      </c>
      <c r="L128" s="69">
        <v>17114.64</v>
      </c>
      <c r="M128" s="35">
        <f>SUM(B128:L128)</f>
        <v>85793.303999999989</v>
      </c>
    </row>
    <row r="129" spans="1:13">
      <c r="A129" s="88" t="s">
        <v>35</v>
      </c>
      <c r="B129" s="35">
        <f>SUM(B119+B88+B52+B28+B22+B9+B127+B128)</f>
        <v>119339.9924530038</v>
      </c>
      <c r="C129" s="35">
        <f t="shared" ref="C129:M129" si="5">SUM(C119+C88+C52+C28+C22+C9+C127+C128)</f>
        <v>102638.29245300381</v>
      </c>
      <c r="D129" s="35">
        <f t="shared" si="5"/>
        <v>87290.190453003801</v>
      </c>
      <c r="E129" s="35">
        <f t="shared" si="5"/>
        <v>175274.9104530038</v>
      </c>
      <c r="F129" s="35">
        <f t="shared" si="5"/>
        <v>104876.34245300382</v>
      </c>
      <c r="G129" s="35">
        <f t="shared" si="5"/>
        <v>87167.180453003806</v>
      </c>
      <c r="H129" s="35">
        <f t="shared" si="5"/>
        <v>134353.432</v>
      </c>
      <c r="I129" s="35">
        <f t="shared" si="5"/>
        <v>88379.504000000001</v>
      </c>
      <c r="J129" s="35">
        <f t="shared" si="5"/>
        <v>125192.30400000002</v>
      </c>
      <c r="K129" s="35">
        <f t="shared" si="5"/>
        <v>104026.91200000001</v>
      </c>
      <c r="L129" s="35">
        <f t="shared" si="5"/>
        <v>194381.69199999998</v>
      </c>
      <c r="M129" s="35">
        <f t="shared" si="5"/>
        <v>1322920.7527180228</v>
      </c>
    </row>
    <row r="130" spans="1:13">
      <c r="A130" s="26"/>
    </row>
  </sheetData>
  <mergeCells count="5">
    <mergeCell ref="B1:E1"/>
    <mergeCell ref="B6:L6"/>
    <mergeCell ref="A6:A7"/>
    <mergeCell ref="M6:M7"/>
    <mergeCell ref="B2:K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