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2" l="1"/>
  <c r="K121" i="2"/>
  <c r="I121" i="2"/>
  <c r="F121" i="2"/>
  <c r="E121" i="2"/>
  <c r="D121" i="2"/>
  <c r="C121" i="2"/>
  <c r="B121" i="2"/>
  <c r="G121" i="2"/>
  <c r="H121" i="2"/>
  <c r="J121" i="2"/>
  <c r="C40" i="1" l="1"/>
  <c r="B40" i="1"/>
  <c r="L128" i="2"/>
  <c r="F130" i="2"/>
  <c r="I130" i="2"/>
  <c r="L130" i="2"/>
  <c r="M129" i="2"/>
  <c r="E130" i="2"/>
  <c r="H130" i="2"/>
  <c r="M127" i="2"/>
  <c r="M126" i="2"/>
  <c r="M125" i="2"/>
  <c r="M124" i="2"/>
  <c r="M123" i="2"/>
  <c r="M122" i="2"/>
  <c r="M91" i="2"/>
  <c r="M54" i="2"/>
  <c r="M30" i="2"/>
  <c r="M22" i="2"/>
  <c r="M9" i="2"/>
  <c r="C130" i="2"/>
  <c r="D130" i="2"/>
  <c r="G130" i="2"/>
  <c r="J130" i="2"/>
  <c r="K1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8" i="2"/>
  <c r="M10" i="2"/>
  <c r="M11" i="2"/>
  <c r="M12" i="2"/>
  <c r="M13" i="2"/>
  <c r="M14" i="2"/>
  <c r="M15" i="2"/>
  <c r="M16" i="2"/>
  <c r="M17" i="2"/>
  <c r="M18" i="2"/>
  <c r="M19" i="2"/>
  <c r="M20" i="2"/>
  <c r="M21" i="2"/>
  <c r="M23" i="2"/>
  <c r="M24" i="2"/>
  <c r="M25" i="2"/>
  <c r="M26" i="2"/>
  <c r="M27" i="2"/>
  <c r="M28" i="2"/>
  <c r="M29" i="2"/>
  <c r="E54" i="2"/>
  <c r="C30" i="2"/>
  <c r="B45" i="1"/>
  <c r="M121" i="2" l="1"/>
  <c r="M130" i="2" s="1"/>
  <c r="C45" i="1" s="1"/>
  <c r="E45" i="1" s="1"/>
  <c r="B130" i="2"/>
</calcChain>
</file>

<file path=xl/sharedStrings.xml><?xml version="1.0" encoding="utf-8"?>
<sst xmlns="http://schemas.openxmlformats.org/spreadsheetml/2006/main" count="174" uniqueCount="171">
  <si>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</si>
  <si>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</si>
  <si>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</si>
  <si>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</si>
  <si>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</si>
  <si>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</si>
  <si>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</si>
  <si>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</si>
  <si>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</si>
  <si>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</si>
  <si>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</si>
  <si>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</si>
  <si>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</si>
  <si>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</si>
  <si>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</si>
  <si>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</si>
  <si>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</si>
  <si>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</si>
  <si>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</si>
  <si>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</si>
  <si>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</si>
  <si>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</si>
  <si>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</si>
  <si>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</si>
  <si>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</si>
  <si>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</si>
  <si>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</si>
  <si>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</si>
  <si>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</si>
  <si>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</si>
  <si>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</si>
  <si>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</si>
  <si>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</si>
  <si>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</si>
  <si>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</si>
  <si>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</si>
  <si>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</si>
  <si>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</si>
  <si>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</si>
  <si>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</si>
  <si>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</si>
  <si>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</si>
  <si>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</si>
  <si>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</si>
  <si>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</si>
  <si>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</si>
  <si>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</si>
  <si>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</si>
  <si>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</si>
  <si>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</si>
  <si>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</si>
  <si>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</si>
  <si>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</si>
  <si>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</si>
  <si>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</si>
  <si>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</si>
  <si>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</si>
  <si>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</si>
  <si>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</si>
  <si>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</si>
  <si>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</si>
  <si>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</si>
  <si>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</si>
  <si>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</si>
  <si>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</si>
  <si>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</si>
  <si>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</si>
  <si>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</si>
  <si>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</si>
  <si>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</si>
  <si>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Смена или ремонт отмостки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</si>
  <si>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</si>
  <si>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</si>
  <si>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</si>
  <si>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</si>
  <si>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</si>
  <si>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</si>
  <si>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</si>
  <si>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</si>
  <si>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</si>
  <si>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</si>
  <si>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</si>
  <si>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</si>
  <si>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</si>
  <si>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</si>
  <si>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</si>
  <si>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</si>
  <si>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</si>
  <si>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</si>
  <si>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</si>
  <si>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</si>
  <si>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</si>
  <si>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</si>
  <si>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</si>
  <si>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</si>
  <si>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</si>
  <si>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</si>
  <si>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</si>
  <si>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</si>
  <si>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</si>
  <si>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</si>
  <si>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</si>
  <si>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</si>
  <si>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</si>
  <si>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</si>
  <si>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</si>
  <si>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</si>
  <si>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</si>
  <si>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</si>
  <si>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</si>
  <si>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</si>
  <si>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Проверка и прочистка дымоходов и вентканалов</t>
  </si>
  <si>
    <t>Антисептирование и антиперирование деревянных конструкций</t>
  </si>
  <si>
    <t>Окраска контейнеров</t>
  </si>
  <si>
    <t>Вывоз древесных отходов после кронирования деревьев и кустарников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</si>
  <si>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</si>
  <si>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</si>
  <si>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</si>
  <si>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</si>
  <si>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Мытье пола кабины лифта</t>
  </si>
  <si>
    <t>Услуги фронтального погрузчика -спецтехника 31 -уборка снега</t>
  </si>
  <si>
    <t>2. Уборка мусоропроводов.</t>
  </si>
  <si>
    <t>Удаление мусора из мусороприемных камер</t>
  </si>
  <si>
    <t>Уборка мусороприемных камер</t>
  </si>
  <si>
    <t>Уборка (подметание) мест перед загрузочными клапанами мусоропроводов</t>
  </si>
  <si>
    <t>Мойка нижней части ствола мусоропровода</t>
  </si>
  <si>
    <t>Устранение засорений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</si>
  <si>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</si>
  <si>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</si>
  <si>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</si>
  <si>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</si>
  <si>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</si>
  <si>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Дезинфекция мусоросборников.</t>
  </si>
  <si>
    <t>Ремонт и тех.обслуживание задвижек ХВС</t>
  </si>
  <si>
    <t>Подметание мест перед загрузочными клапанами мусоропроводов</t>
  </si>
  <si>
    <t>Санитарное обслуживание мусороприемных камер</t>
  </si>
  <si>
    <t>Снятие показаний теплосчетчиков</t>
  </si>
  <si>
    <t>Очистка отмостки от мусора</t>
  </si>
  <si>
    <t>Установка контейнеров</t>
  </si>
  <si>
    <t>Окраска лавочек</t>
  </si>
  <si>
    <t>Обрезка  деревьев, кустарников</t>
  </si>
  <si>
    <t>Герметизация кирпичной кладки</t>
  </si>
  <si>
    <t>Восстановление напольного покрытия на 7 этаже</t>
  </si>
  <si>
    <t>Окраска  краской фасадной</t>
  </si>
  <si>
    <t>Техобслуживание ИТП</t>
  </si>
  <si>
    <t>Обслуживание теплосчетчиков</t>
  </si>
  <si>
    <t>Утилизация люминисцентных ламп</t>
  </si>
  <si>
    <t>Смена мойки однокрановой</t>
  </si>
  <si>
    <t>Восстановление плиточного покрытия из керамогранита перед входом в лифт</t>
  </si>
  <si>
    <t>Дорожка Staze (коричневая)</t>
  </si>
  <si>
    <t>Укрепление и регулировка, смена доводчиков</t>
  </si>
  <si>
    <t>Окраска деревьев</t>
  </si>
  <si>
    <t>г. Белгород, ул. Молодежная 17</t>
  </si>
  <si>
    <t>Отчет управляющей организации о выполнении условий договора управления многоквартирным домом по адресу: г. Белгород, ул. Молодежная 17</t>
  </si>
  <si>
    <t xml:space="preserve">Итого по виду работ, услуг </t>
  </si>
  <si>
    <t>ноя-дек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</si>
  <si>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</si>
  <si>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</si>
  <si>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</si>
  <si>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</si>
  <si>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</si>
  <si>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</si>
  <si>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</si>
  <si>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</si>
  <si>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</si>
  <si>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</si>
  <si>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Дезинсекция подвальных помещений и мусоросборных камер МКД</t>
  </si>
  <si>
    <t xml:space="preserve">6. Услуга управления </t>
  </si>
  <si>
    <t xml:space="preserve">Электроэнергия ОДН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</si>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</sst>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49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19" fillId="0" borderId="0" xfId="0" applyFont="1"/>
    <xf numFmtId="0" fontId="6" fillId="0" borderId="0" xfId="0" applyFont="1" applyAlignment="1">
      <alignment horizontal="left" vertical="center" indent="15"/>
    </xf>
    <xf numFmtId="0" fontId="0" fillId="0" borderId="0" xfId="0" applyAlignment="1"/>
    <xf numFmtId="0" fontId="2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/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49" fontId="23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49" fontId="10" fillId="0" borderId="0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49" fontId="27" fillId="0" borderId="1" xfId="0" applyNumberFormat="1" applyFont="1" applyBorder="1" applyAlignment="1">
      <alignment horizontal="left" vertic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4" fontId="15" fillId="0" borderId="1" xfId="0" applyNumberFormat="1" applyFont="1" applyFill="1" applyBorder="1" applyAlignment="1" applyProtection="1">
      <alignment horizontal="right" vertical="top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0" fillId="4" borderId="1" xfId="0" applyFont="1" applyFill="1" applyBorder="1" applyAlignment="1">
      <alignment horizontal="center"/>
    </xf>
    <xf numFmtId="9" fontId="21" fillId="3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/>
    <xf numFmtId="0" fontId="2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/>
    </xf>
    <xf numFmtId="4" fontId="19" fillId="0" borderId="1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9" fillId="2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8" fillId="0" borderId="0" xfId="0" applyNumberFormat="1" applyFont="1"/>
    <xf numFmtId="4" fontId="18" fillId="0" borderId="1" xfId="0" applyNumberFormat="1" applyFont="1" applyBorder="1" applyAlignment="1">
      <alignment horizontal="center"/>
    </xf>
    <xf numFmtId="4" fontId="16" fillId="0" borderId="1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/>
    <xf numFmtId="4" fontId="9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29" fillId="0" borderId="1" xfId="0" applyNumberFormat="1" applyFont="1" applyFill="1" applyBorder="1" applyAlignment="1" applyProtection="1">
      <alignment horizontal="right" vertical="top" wrapText="1"/>
    </xf>
    <xf numFmtId="4" fontId="29" fillId="0" borderId="1" xfId="0" applyNumberFormat="1" applyFont="1" applyFill="1" applyBorder="1" applyAlignment="1" applyProtection="1">
      <alignment horizontal="right" wrapText="1"/>
    </xf>
    <xf numFmtId="4" fontId="11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4" fontId="15" fillId="0" borderId="1" xfId="0" applyNumberFormat="1" applyFont="1" applyFill="1" applyBorder="1" applyAlignment="1" applyProtection="1">
      <alignment horizontal="right" wrapText="1"/>
    </xf>
    <xf numFmtId="4" fontId="3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5" fillId="0" borderId="1" xfId="0" applyNumberFormat="1" applyFont="1" applyFill="1" applyBorder="1" applyAlignment="1" applyProtection="1">
      <alignment horizontal="right" vertical="center" wrapText="1"/>
    </xf>
    <xf numFmtId="4" fontId="14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/>
    <xf numFmtId="4" fontId="31" fillId="0" borderId="1" xfId="0" applyNumberFormat="1" applyFont="1" applyFill="1" applyBorder="1" applyAlignment="1" applyProtection="1">
      <alignment horizontal="right" vertical="top" wrapText="1"/>
    </xf>
    <xf numFmtId="4" fontId="31" fillId="0" borderId="1" xfId="0" applyNumberFormat="1" applyFont="1" applyFill="1" applyBorder="1" applyAlignment="1" applyProtection="1">
      <alignment horizontal="right" wrapText="1"/>
    </xf>
    <xf numFmtId="4" fontId="32" fillId="0" borderId="1" xfId="0" applyNumberFormat="1" applyFont="1" applyBorder="1" applyAlignment="1">
      <alignment horizontal="right" vertical="center" wrapText="1"/>
    </xf>
    <xf numFmtId="4" fontId="33" fillId="0" borderId="1" xfId="0" applyNumberFormat="1" applyFont="1" applyBorder="1"/>
    <xf numFmtId="4" fontId="9" fillId="0" borderId="1" xfId="0" applyNumberFormat="1" applyFont="1" applyBorder="1"/>
    <xf numFmtId="0" fontId="34" fillId="0" borderId="1" xfId="0" applyFont="1" applyBorder="1" applyAlignment="1">
      <alignment horizontal="right" vertical="center" wrapText="1" indent="1"/>
    </xf>
    <xf numFmtId="0" fontId="19" fillId="2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2" zoomScale="85" zoomScaleNormal="85" workbookViewId="0">
      <selection activeCell="A38" sqref="A38"/>
    </sheetView>
  </sheetViews>
  <sheetFormatPr defaultColWidth="8.7109375" defaultRowHeight="15"/>
  <cols>
    <col min="1" max="1" width="27.5703125" customWidth="1"/>
    <col min="2" max="2" width="23.7109375" customWidth="1"/>
    <col min="3" max="3" width="43.4257812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93" t="s">
        <v>0</v>
      </c>
      <c r="B1" s="93"/>
      <c r="C1" s="93"/>
      <c r="D1" s="93"/>
      <c r="E1" s="13"/>
      <c r="F1" s="13"/>
      <c r="G1" s="13"/>
      <c r="H1" s="13"/>
      <c r="I1" s="13"/>
    </row>
    <row r="4" spans="1:9" ht="15" customHeight="1">
      <c r="A4" s="94" t="s">
        <v>153</v>
      </c>
      <c r="B4" s="94"/>
      <c r="C4" s="94"/>
      <c r="D4" s="94"/>
      <c r="E4" s="14"/>
      <c r="F4" s="14"/>
      <c r="G4" s="14"/>
      <c r="H4" s="14"/>
      <c r="I4" s="14"/>
    </row>
    <row r="5" spans="1:9" ht="15" customHeight="1">
      <c r="A5" s="94"/>
      <c r="B5" s="94"/>
      <c r="C5" s="94"/>
      <c r="D5" s="94"/>
      <c r="E5" s="14"/>
      <c r="F5" s="14"/>
      <c r="G5" s="14"/>
      <c r="H5" s="14"/>
      <c r="I5" s="14"/>
    </row>
    <row r="8" spans="1:9" ht="15.75">
      <c r="B8" s="90" t="s">
        <v>1</v>
      </c>
      <c r="C8" s="90"/>
      <c r="D8" s="15"/>
      <c r="E8" s="15"/>
      <c r="F8" s="15"/>
      <c r="G8" s="7"/>
    </row>
    <row r="9" spans="1:9" ht="15.75" customHeight="1">
      <c r="A9" s="8"/>
      <c r="B9" s="95" t="s">
        <v>2</v>
      </c>
      <c r="C9" s="95"/>
      <c r="D9" s="10"/>
      <c r="E9" s="10"/>
      <c r="F9" s="10"/>
      <c r="G9" s="10"/>
      <c r="H9" s="9"/>
    </row>
    <row r="11" spans="1:9" ht="15.75">
      <c r="A11" s="96" t="s">
        <v>3</v>
      </c>
      <c r="B11" s="96"/>
      <c r="C11" s="38" t="s">
        <v>152</v>
      </c>
    </row>
    <row r="12" spans="1:9">
      <c r="A12" s="96" t="s">
        <v>4</v>
      </c>
      <c r="B12" s="96"/>
      <c r="C12" s="34">
        <v>2012</v>
      </c>
    </row>
    <row r="13" spans="1:9">
      <c r="A13" s="96" t="s">
        <v>5</v>
      </c>
      <c r="B13" s="96"/>
      <c r="C13" s="39">
        <v>0</v>
      </c>
    </row>
    <row r="14" spans="1:9">
      <c r="A14" s="96" t="s">
        <v>6</v>
      </c>
      <c r="B14" s="96"/>
      <c r="C14" s="36">
        <v>12184.1</v>
      </c>
    </row>
    <row r="15" spans="1:9">
      <c r="A15" s="96" t="s">
        <v>7</v>
      </c>
      <c r="B15" s="96"/>
      <c r="C15" s="36">
        <v>8700.1</v>
      </c>
    </row>
    <row r="16" spans="1:9">
      <c r="A16" s="97" t="s">
        <v>8</v>
      </c>
      <c r="B16" s="97"/>
      <c r="C16" s="36">
        <v>0</v>
      </c>
    </row>
    <row r="19" spans="1:4" ht="15.75">
      <c r="A19" s="90" t="s">
        <v>9</v>
      </c>
      <c r="B19" s="90"/>
      <c r="C19" s="90"/>
      <c r="D19" s="90"/>
    </row>
    <row r="20" spans="1:4">
      <c r="A20" s="95" t="s">
        <v>10</v>
      </c>
      <c r="B20" s="95"/>
      <c r="C20" s="95"/>
      <c r="D20" s="95"/>
    </row>
    <row r="21" spans="1:4">
      <c r="A21" s="95"/>
      <c r="B21" s="95"/>
      <c r="C21" s="95"/>
      <c r="D21" s="95"/>
    </row>
    <row r="22" spans="1:4">
      <c r="A22" s="95"/>
      <c r="B22" s="95"/>
      <c r="C22" s="95"/>
      <c r="D22" s="95"/>
    </row>
    <row r="24" spans="1:4">
      <c r="A24" s="98" t="s">
        <v>11</v>
      </c>
      <c r="B24" s="98"/>
      <c r="C24" s="98"/>
      <c r="D24" s="98"/>
    </row>
    <row r="25" spans="1:4">
      <c r="A25" s="98"/>
      <c r="B25" s="98"/>
      <c r="C25" s="98"/>
      <c r="D25" s="98"/>
    </row>
    <row r="26" spans="1:4" ht="30">
      <c r="A26" s="11" t="s">
        <v>12</v>
      </c>
      <c r="B26" s="92" t="s">
        <v>13</v>
      </c>
      <c r="C26" s="92"/>
      <c r="D26" s="1" t="s">
        <v>14</v>
      </c>
    </row>
    <row r="27" spans="1:4">
      <c r="A27" s="16" t="s">
        <v>35</v>
      </c>
      <c r="B27" s="87" t="s">
        <v>15</v>
      </c>
      <c r="C27" s="87"/>
      <c r="D27" s="32">
        <v>18.489999999999998</v>
      </c>
    </row>
    <row r="28" spans="1:4">
      <c r="A28" s="16" t="s">
        <v>36</v>
      </c>
      <c r="B28" s="87" t="s">
        <v>15</v>
      </c>
      <c r="C28" s="87"/>
      <c r="D28" s="12">
        <v>19.79</v>
      </c>
    </row>
    <row r="31" spans="1:4" s="41" customFormat="1" ht="15.75">
      <c r="A31" s="88" t="s">
        <v>16</v>
      </c>
      <c r="B31" s="88"/>
      <c r="C31" s="88"/>
      <c r="D31" s="40"/>
    </row>
    <row r="32" spans="1:4" s="41" customFormat="1" ht="15.75">
      <c r="A32" s="89" t="s">
        <v>156</v>
      </c>
      <c r="B32" s="89"/>
      <c r="C32" s="89"/>
      <c r="D32" s="42"/>
    </row>
    <row r="33" spans="1:5" s="41" customFormat="1" ht="15.75">
      <c r="A33" s="89"/>
      <c r="B33" s="89"/>
      <c r="C33" s="89"/>
      <c r="D33" s="42"/>
    </row>
    <row r="34" spans="1:5" s="41" customFormat="1" ht="15.75">
      <c r="A34" s="89"/>
      <c r="B34" s="89"/>
      <c r="C34" s="89"/>
      <c r="D34" s="42"/>
    </row>
    <row r="35" spans="1:5" s="41" customFormat="1" ht="15.75">
      <c r="A35" s="35"/>
      <c r="B35" s="35" t="s">
        <v>170</v>
      </c>
      <c r="C35" s="35" t="s">
        <v>157</v>
      </c>
      <c r="D35" s="42"/>
    </row>
    <row r="36" spans="1:5" s="41" customFormat="1" ht="15.75">
      <c r="A36" s="43" t="s">
        <v>158</v>
      </c>
      <c r="B36" s="44">
        <v>1990958.6399999997</v>
      </c>
      <c r="C36" s="44">
        <v>2022786.0000000002</v>
      </c>
      <c r="D36" s="42"/>
    </row>
    <row r="37" spans="1:5" s="41" customFormat="1" ht="15.75">
      <c r="A37" s="43" t="s">
        <v>159</v>
      </c>
      <c r="B37" s="44">
        <v>331696.2</v>
      </c>
      <c r="C37" s="44">
        <v>229561.59000000003</v>
      </c>
      <c r="D37" s="42"/>
    </row>
    <row r="38" spans="1:5" s="41" customFormat="1">
      <c r="A38" s="43" t="s">
        <v>169</v>
      </c>
      <c r="B38" s="44">
        <v>35400</v>
      </c>
      <c r="C38" s="44">
        <v>35244.106710408225</v>
      </c>
      <c r="D38" s="45"/>
    </row>
    <row r="39" spans="1:5" s="41" customFormat="1">
      <c r="A39" s="46" t="s">
        <v>160</v>
      </c>
      <c r="B39" s="47">
        <v>-83545.723999999944</v>
      </c>
      <c r="C39" s="44"/>
      <c r="D39" s="48"/>
    </row>
    <row r="40" spans="1:5" s="41" customFormat="1">
      <c r="A40" s="49" t="s">
        <v>161</v>
      </c>
      <c r="B40" s="50">
        <f>B36+B37+B39+B38</f>
        <v>2274509.1159999999</v>
      </c>
      <c r="C40" s="50">
        <f>C36+C37+C38</f>
        <v>2287591.6967104087</v>
      </c>
    </row>
    <row r="41" spans="1:5" s="3" customFormat="1"/>
    <row r="42" spans="1:5" s="51" customFormat="1" ht="15.75">
      <c r="A42" s="90" t="s">
        <v>17</v>
      </c>
      <c r="B42" s="90"/>
      <c r="C42" s="90"/>
      <c r="D42" s="90"/>
      <c r="E42" s="90"/>
    </row>
    <row r="43" spans="1:5" s="51" customFormat="1" ht="36.75" customHeight="1">
      <c r="A43" s="91" t="s">
        <v>19</v>
      </c>
      <c r="B43" s="91"/>
      <c r="C43" s="91"/>
      <c r="D43" s="91"/>
      <c r="E43" s="91"/>
    </row>
    <row r="44" spans="1:5" s="51" customFormat="1" ht="99.75">
      <c r="A44" s="52" t="s">
        <v>162</v>
      </c>
      <c r="B44" s="52" t="s">
        <v>163</v>
      </c>
      <c r="C44" s="85" t="s">
        <v>164</v>
      </c>
      <c r="D44" s="85"/>
      <c r="E44" s="52" t="s">
        <v>165</v>
      </c>
    </row>
    <row r="45" spans="1:5" s="51" customFormat="1" ht="15.75">
      <c r="A45" s="56">
        <v>973637.09</v>
      </c>
      <c r="B45" s="53">
        <f>C40</f>
        <v>2287591.6967104087</v>
      </c>
      <c r="C45" s="86">
        <f>'Раздел 5'!M130</f>
        <v>1995371.3500000003</v>
      </c>
      <c r="D45" s="86"/>
      <c r="E45" s="53">
        <f>A45+B45-C45</f>
        <v>1265857.4367104082</v>
      </c>
    </row>
    <row r="47" spans="1:5" ht="15.75">
      <c r="A47" s="55"/>
    </row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C44:D44"/>
    <mergeCell ref="C45:D45"/>
    <mergeCell ref="B27:C27"/>
    <mergeCell ref="B28:C28"/>
    <mergeCell ref="A31:C31"/>
    <mergeCell ref="A32:C34"/>
    <mergeCell ref="A42:E42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opLeftCell="A4" zoomScaleNormal="100" workbookViewId="0">
      <selection activeCell="O6" sqref="O6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7" width="10.85546875" customWidth="1"/>
    <col min="8" max="8" width="11.140625" customWidth="1"/>
    <col min="9" max="9" width="10.28515625" customWidth="1"/>
    <col min="10" max="10" width="10.7109375" customWidth="1"/>
    <col min="11" max="11" width="10" customWidth="1"/>
    <col min="12" max="12" width="10.140625" customWidth="1"/>
    <col min="13" max="13" width="11.28515625" customWidth="1"/>
  </cols>
  <sheetData>
    <row r="1" spans="1:13" ht="15.75">
      <c r="B1" s="90" t="s">
        <v>18</v>
      </c>
      <c r="C1" s="90"/>
      <c r="D1" s="90"/>
      <c r="E1" s="90"/>
    </row>
    <row r="2" spans="1:13" ht="15" customHeight="1">
      <c r="A2" s="101" t="s">
        <v>20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6" spans="1:13" ht="25.5" customHeight="1">
      <c r="A6" s="92" t="s">
        <v>21</v>
      </c>
      <c r="B6" s="99" t="s">
        <v>22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 t="s">
        <v>154</v>
      </c>
    </row>
    <row r="7" spans="1:13" ht="32.25" customHeight="1">
      <c r="A7" s="92"/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  <c r="L7" s="37" t="s">
        <v>155</v>
      </c>
      <c r="M7" s="92"/>
    </row>
    <row r="8" spans="1:13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14</v>
      </c>
    </row>
    <row r="9" spans="1:13" ht="18">
      <c r="A9" s="4" t="s">
        <v>33</v>
      </c>
      <c r="B9" s="61">
        <v>25205</v>
      </c>
      <c r="C9" s="61">
        <v>23990</v>
      </c>
      <c r="D9" s="61">
        <v>23990</v>
      </c>
      <c r="E9" s="61">
        <v>34858.160000000003</v>
      </c>
      <c r="F9" s="61">
        <v>23990</v>
      </c>
      <c r="G9" s="61">
        <v>23730</v>
      </c>
      <c r="H9" s="61">
        <v>23730</v>
      </c>
      <c r="I9" s="61">
        <v>23990</v>
      </c>
      <c r="J9" s="59">
        <v>21680</v>
      </c>
      <c r="K9" s="61">
        <v>30718.670000000002</v>
      </c>
      <c r="L9" s="61">
        <v>45365</v>
      </c>
      <c r="M9" s="61">
        <f>SUM(B9:L9)</f>
        <v>301246.83</v>
      </c>
    </row>
    <row r="10" spans="1:13" hidden="1">
      <c r="A10" s="5" t="s">
        <v>37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>
        <f t="shared" ref="M10:M29" si="0">SUM(B10:L10)</f>
        <v>0</v>
      </c>
    </row>
    <row r="11" spans="1:13" ht="19.5" hidden="1">
      <c r="A11" s="5" t="s">
        <v>38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>
        <f t="shared" si="0"/>
        <v>0</v>
      </c>
    </row>
    <row r="12" spans="1:13" ht="19.5" hidden="1">
      <c r="A12" s="5" t="s">
        <v>39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>
        <f t="shared" si="0"/>
        <v>0</v>
      </c>
    </row>
    <row r="13" spans="1:13" ht="39" hidden="1">
      <c r="A13" s="5" t="s">
        <v>40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>
        <f t="shared" si="0"/>
        <v>0</v>
      </c>
    </row>
    <row r="14" spans="1:13" hidden="1">
      <c r="A14" s="5" t="s">
        <v>41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>
        <f t="shared" si="0"/>
        <v>0</v>
      </c>
    </row>
    <row r="15" spans="1:13" hidden="1">
      <c r="A15" s="5" t="s">
        <v>42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>
        <f t="shared" si="0"/>
        <v>0</v>
      </c>
    </row>
    <row r="16" spans="1:13" hidden="1">
      <c r="A16" s="5" t="s">
        <v>43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>
        <f t="shared" si="0"/>
        <v>0</v>
      </c>
    </row>
    <row r="17" spans="1:13" hidden="1">
      <c r="A17" s="5" t="s">
        <v>44</v>
      </c>
      <c r="B17" s="62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>
        <f t="shared" si="0"/>
        <v>0</v>
      </c>
    </row>
    <row r="18" spans="1:13" ht="30.75" hidden="1" customHeight="1">
      <c r="A18" s="5" t="s">
        <v>60</v>
      </c>
      <c r="B18" s="63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>
        <f t="shared" si="0"/>
        <v>0</v>
      </c>
    </row>
    <row r="19" spans="1:13" ht="30.75" hidden="1" customHeight="1">
      <c r="A19" s="5" t="s">
        <v>134</v>
      </c>
      <c r="B19" s="63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>
        <f t="shared" si="0"/>
        <v>0</v>
      </c>
    </row>
    <row r="20" spans="1:13" hidden="1">
      <c r="A20" s="5" t="s">
        <v>119</v>
      </c>
      <c r="B20" s="62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>
        <f t="shared" si="0"/>
        <v>0</v>
      </c>
    </row>
    <row r="21" spans="1:13" hidden="1">
      <c r="A21" s="5" t="s">
        <v>108</v>
      </c>
      <c r="B21" s="62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>
        <f t="shared" si="0"/>
        <v>0</v>
      </c>
    </row>
    <row r="22" spans="1:13">
      <c r="A22" s="25" t="s">
        <v>121</v>
      </c>
      <c r="B22" s="62">
        <v>0</v>
      </c>
      <c r="C22" s="61">
        <v>10875</v>
      </c>
      <c r="D22" s="61">
        <v>11175</v>
      </c>
      <c r="E22" s="61">
        <v>11175</v>
      </c>
      <c r="F22" s="61">
        <v>10875</v>
      </c>
      <c r="G22" s="61">
        <v>10875</v>
      </c>
      <c r="H22" s="61">
        <v>10875</v>
      </c>
      <c r="I22" s="61">
        <v>11175</v>
      </c>
      <c r="J22" s="61">
        <v>10875</v>
      </c>
      <c r="K22" s="61">
        <v>11175</v>
      </c>
      <c r="L22" s="61">
        <v>36625</v>
      </c>
      <c r="M22" s="61">
        <f>SUM(B22:L22)</f>
        <v>135700</v>
      </c>
    </row>
    <row r="23" spans="1:13" ht="21" hidden="1" customHeight="1">
      <c r="A23" s="5" t="s">
        <v>122</v>
      </c>
      <c r="B23" s="62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>
        <f t="shared" si="0"/>
        <v>0</v>
      </c>
    </row>
    <row r="24" spans="1:13" hidden="1">
      <c r="A24" s="5" t="s">
        <v>123</v>
      </c>
      <c r="B24" s="62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>
        <f t="shared" si="0"/>
        <v>0</v>
      </c>
    </row>
    <row r="25" spans="1:13" ht="27.75" hidden="1" customHeight="1">
      <c r="A25" s="5" t="s">
        <v>124</v>
      </c>
      <c r="B25" s="62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>
        <f t="shared" si="0"/>
        <v>0</v>
      </c>
    </row>
    <row r="26" spans="1:13" ht="27" hidden="1" customHeight="1">
      <c r="A26" s="5" t="s">
        <v>125</v>
      </c>
      <c r="B26" s="6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>
        <f t="shared" si="0"/>
        <v>0</v>
      </c>
    </row>
    <row r="27" spans="1:13" ht="18.75" hidden="1" customHeight="1">
      <c r="A27" s="5" t="s">
        <v>132</v>
      </c>
      <c r="B27" s="62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>
        <f t="shared" si="0"/>
        <v>0</v>
      </c>
    </row>
    <row r="28" spans="1:13" hidden="1">
      <c r="A28" s="5" t="s">
        <v>126</v>
      </c>
      <c r="B28" s="62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>
        <f t="shared" si="0"/>
        <v>0</v>
      </c>
    </row>
    <row r="29" spans="1:13" ht="24.75" hidden="1" customHeight="1">
      <c r="A29" s="5" t="s">
        <v>135</v>
      </c>
      <c r="B29" s="62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>
        <f t="shared" si="0"/>
        <v>0</v>
      </c>
    </row>
    <row r="30" spans="1:13">
      <c r="A30" s="4" t="s">
        <v>127</v>
      </c>
      <c r="B30" s="61">
        <v>41777.78</v>
      </c>
      <c r="C30" s="61">
        <f>25771.08-1000</f>
        <v>24771.08</v>
      </c>
      <c r="D30" s="61">
        <v>12251.78</v>
      </c>
      <c r="E30" s="61">
        <v>15041.78</v>
      </c>
      <c r="F30" s="61">
        <v>15651.78</v>
      </c>
      <c r="G30" s="61">
        <v>16411.579999999998</v>
      </c>
      <c r="H30" s="61">
        <v>15003.78</v>
      </c>
      <c r="I30" s="61">
        <v>15863.78</v>
      </c>
      <c r="J30" s="61">
        <v>12283.78</v>
      </c>
      <c r="K30" s="61">
        <v>14433.78</v>
      </c>
      <c r="L30" s="61">
        <v>34492.559999999998</v>
      </c>
      <c r="M30" s="61">
        <f>SUM(B30:L30)</f>
        <v>217983.46</v>
      </c>
    </row>
    <row r="31" spans="1:13" ht="24.75" hidden="1" customHeight="1">
      <c r="A31" s="23" t="s">
        <v>45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>
        <f t="shared" ref="M31:M94" si="1">SUM(B31:L31)</f>
        <v>0</v>
      </c>
    </row>
    <row r="32" spans="1:13" ht="27.75" hidden="1" customHeight="1">
      <c r="A32" s="23" t="s">
        <v>46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>
        <f t="shared" si="1"/>
        <v>0</v>
      </c>
    </row>
    <row r="33" spans="1:13" ht="33.75" hidden="1" customHeight="1">
      <c r="A33" s="23" t="s">
        <v>47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>
        <f t="shared" si="1"/>
        <v>0</v>
      </c>
    </row>
    <row r="34" spans="1:13" ht="39.75" hidden="1" customHeight="1">
      <c r="A34" s="23" t="s">
        <v>48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>
        <f t="shared" si="1"/>
        <v>0</v>
      </c>
    </row>
    <row r="35" spans="1:13" ht="58.5" hidden="1" customHeight="1">
      <c r="A35" s="23" t="s">
        <v>49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>
        <f t="shared" si="1"/>
        <v>0</v>
      </c>
    </row>
    <row r="36" spans="1:13" ht="33.75" hidden="1" customHeight="1">
      <c r="A36" s="23" t="s">
        <v>50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>
        <f t="shared" si="1"/>
        <v>0</v>
      </c>
    </row>
    <row r="37" spans="1:13" ht="21" hidden="1" customHeight="1">
      <c r="A37" s="23" t="s">
        <v>51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>
        <f t="shared" si="1"/>
        <v>0</v>
      </c>
    </row>
    <row r="38" spans="1:13" ht="21.75" hidden="1" customHeight="1">
      <c r="A38" s="23" t="s">
        <v>116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>
        <f t="shared" si="1"/>
        <v>0</v>
      </c>
    </row>
    <row r="39" spans="1:13" ht="29.25" hidden="1" customHeight="1">
      <c r="A39" s="23" t="s">
        <v>120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>
        <f t="shared" si="1"/>
        <v>0</v>
      </c>
    </row>
    <row r="40" spans="1:13" ht="33" hidden="1" customHeight="1">
      <c r="A40" s="23" t="s">
        <v>110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>
        <f t="shared" si="1"/>
        <v>0</v>
      </c>
    </row>
    <row r="41" spans="1:13" hidden="1">
      <c r="A41" s="17" t="s">
        <v>52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>
        <f t="shared" si="1"/>
        <v>0</v>
      </c>
    </row>
    <row r="42" spans="1:13" ht="24" hidden="1">
      <c r="A42" s="17" t="s">
        <v>53</v>
      </c>
      <c r="B42" s="65"/>
      <c r="C42" s="65"/>
      <c r="D42" s="66"/>
      <c r="E42" s="66"/>
      <c r="F42" s="66"/>
      <c r="G42" s="66"/>
      <c r="H42" s="65"/>
      <c r="I42" s="65"/>
      <c r="J42" s="65"/>
      <c r="K42" s="65"/>
      <c r="L42" s="65"/>
      <c r="M42" s="64">
        <f t="shared" si="1"/>
        <v>0</v>
      </c>
    </row>
    <row r="43" spans="1:13" ht="24" hidden="1">
      <c r="A43" s="17" t="s">
        <v>54</v>
      </c>
      <c r="B43" s="65"/>
      <c r="C43" s="65"/>
      <c r="D43" s="66"/>
      <c r="E43" s="66"/>
      <c r="F43" s="66"/>
      <c r="G43" s="66"/>
      <c r="H43" s="65"/>
      <c r="I43" s="65"/>
      <c r="J43" s="65"/>
      <c r="K43" s="65"/>
      <c r="L43" s="65"/>
      <c r="M43" s="64">
        <f t="shared" si="1"/>
        <v>0</v>
      </c>
    </row>
    <row r="44" spans="1:13" ht="24" hidden="1">
      <c r="A44" s="17" t="s">
        <v>55</v>
      </c>
      <c r="B44" s="65"/>
      <c r="C44" s="65"/>
      <c r="D44" s="66"/>
      <c r="E44" s="66"/>
      <c r="F44" s="66"/>
      <c r="G44" s="66"/>
      <c r="H44" s="65"/>
      <c r="I44" s="65"/>
      <c r="J44" s="65"/>
      <c r="K44" s="65"/>
      <c r="L44" s="65"/>
      <c r="M44" s="64">
        <f t="shared" si="1"/>
        <v>0</v>
      </c>
    </row>
    <row r="45" spans="1:13" hidden="1">
      <c r="A45" s="17" t="s">
        <v>51</v>
      </c>
      <c r="B45" s="66"/>
      <c r="C45" s="65"/>
      <c r="D45" s="33"/>
      <c r="E45" s="66"/>
      <c r="F45" s="66"/>
      <c r="G45" s="66"/>
      <c r="H45" s="65"/>
      <c r="I45" s="65"/>
      <c r="J45" s="65"/>
      <c r="K45" s="65"/>
      <c r="L45" s="65"/>
      <c r="M45" s="64">
        <f t="shared" si="1"/>
        <v>0</v>
      </c>
    </row>
    <row r="46" spans="1:13" hidden="1">
      <c r="A46" s="17" t="s">
        <v>56</v>
      </c>
      <c r="B46" s="66"/>
      <c r="C46" s="65"/>
      <c r="D46" s="66"/>
      <c r="E46" s="66"/>
      <c r="F46" s="66"/>
      <c r="G46" s="66"/>
      <c r="H46" s="65"/>
      <c r="I46" s="65"/>
      <c r="J46" s="65"/>
      <c r="K46" s="65"/>
      <c r="L46" s="65"/>
      <c r="M46" s="64">
        <f t="shared" si="1"/>
        <v>0</v>
      </c>
    </row>
    <row r="47" spans="1:13" ht="24" hidden="1">
      <c r="A47" s="17" t="s">
        <v>57</v>
      </c>
      <c r="B47" s="66"/>
      <c r="C47" s="65"/>
      <c r="D47" s="66"/>
      <c r="E47" s="66"/>
      <c r="F47" s="66"/>
      <c r="G47" s="66"/>
      <c r="H47" s="65"/>
      <c r="I47" s="65"/>
      <c r="J47" s="65"/>
      <c r="K47" s="65"/>
      <c r="L47" s="65"/>
      <c r="M47" s="64">
        <f t="shared" si="1"/>
        <v>0</v>
      </c>
    </row>
    <row r="48" spans="1:13" ht="24" hidden="1">
      <c r="A48" s="17" t="s">
        <v>109</v>
      </c>
      <c r="B48" s="66"/>
      <c r="C48" s="65"/>
      <c r="D48" s="66"/>
      <c r="E48" s="66"/>
      <c r="F48" s="66"/>
      <c r="G48" s="66"/>
      <c r="H48" s="65"/>
      <c r="I48" s="65"/>
      <c r="J48" s="65"/>
      <c r="K48" s="65"/>
      <c r="L48" s="65"/>
      <c r="M48" s="64">
        <f t="shared" si="1"/>
        <v>0</v>
      </c>
    </row>
    <row r="49" spans="1:13" ht="24" hidden="1">
      <c r="A49" s="17" t="s">
        <v>58</v>
      </c>
      <c r="B49" s="67"/>
      <c r="C49" s="65"/>
      <c r="D49" s="66"/>
      <c r="E49" s="66"/>
      <c r="F49" s="66"/>
      <c r="G49" s="66"/>
      <c r="H49" s="65"/>
      <c r="I49" s="65"/>
      <c r="J49" s="65"/>
      <c r="K49" s="65"/>
      <c r="L49" s="65"/>
      <c r="M49" s="64">
        <f t="shared" si="1"/>
        <v>0</v>
      </c>
    </row>
    <row r="50" spans="1:13" ht="24" hidden="1">
      <c r="A50" s="17" t="s">
        <v>59</v>
      </c>
      <c r="B50" s="33"/>
      <c r="C50" s="65"/>
      <c r="D50" s="66"/>
      <c r="E50" s="66"/>
      <c r="F50" s="66"/>
      <c r="G50" s="66"/>
      <c r="H50" s="65"/>
      <c r="I50" s="65"/>
      <c r="J50" s="65"/>
      <c r="K50" s="65"/>
      <c r="L50" s="65"/>
      <c r="M50" s="64">
        <f t="shared" si="1"/>
        <v>0</v>
      </c>
    </row>
    <row r="51" spans="1:13" ht="48.75" hidden="1">
      <c r="A51" s="18" t="s">
        <v>60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64">
        <f t="shared" si="1"/>
        <v>0</v>
      </c>
    </row>
    <row r="52" spans="1:13" hidden="1">
      <c r="A52" s="18" t="s">
        <v>137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64">
        <f t="shared" si="1"/>
        <v>0</v>
      </c>
    </row>
    <row r="53" spans="1:13" ht="36" hidden="1">
      <c r="A53" s="17" t="s">
        <v>61</v>
      </c>
      <c r="B53" s="66"/>
      <c r="C53" s="66"/>
      <c r="D53" s="66"/>
      <c r="E53" s="66"/>
      <c r="F53" s="66"/>
      <c r="G53" s="66"/>
      <c r="H53" s="65"/>
      <c r="I53" s="65"/>
      <c r="J53" s="65"/>
      <c r="K53" s="65"/>
      <c r="L53" s="65"/>
      <c r="M53" s="64">
        <f t="shared" si="1"/>
        <v>0</v>
      </c>
    </row>
    <row r="54" spans="1:13" ht="33.75">
      <c r="A54" s="25" t="s">
        <v>128</v>
      </c>
      <c r="B54" s="68">
        <v>4112</v>
      </c>
      <c r="C54" s="68">
        <v>250</v>
      </c>
      <c r="D54" s="68">
        <v>3250</v>
      </c>
      <c r="E54" s="68">
        <f>23688.5-1891.03</f>
        <v>21797.47</v>
      </c>
      <c r="F54" s="68">
        <v>30231.52</v>
      </c>
      <c r="G54" s="68">
        <v>21988.5</v>
      </c>
      <c r="H54" s="68">
        <v>9123.77</v>
      </c>
      <c r="I54" s="68">
        <v>7700</v>
      </c>
      <c r="J54" s="68">
        <v>10250</v>
      </c>
      <c r="K54" s="68">
        <v>8380</v>
      </c>
      <c r="L54" s="68">
        <v>6943.5</v>
      </c>
      <c r="M54" s="61">
        <f>SUM(B54:L54)</f>
        <v>124026.76000000001</v>
      </c>
    </row>
    <row r="55" spans="1:13" ht="45" hidden="1">
      <c r="A55" s="26" t="s">
        <v>62</v>
      </c>
      <c r="B55" s="66"/>
      <c r="C55" s="66"/>
      <c r="D55" s="66"/>
      <c r="E55" s="65"/>
      <c r="F55" s="65"/>
      <c r="G55" s="65"/>
      <c r="H55" s="65"/>
      <c r="I55" s="65"/>
      <c r="J55" s="65"/>
      <c r="K55" s="65"/>
      <c r="L55" s="65"/>
      <c r="M55" s="64">
        <f t="shared" si="1"/>
        <v>0</v>
      </c>
    </row>
    <row r="56" spans="1:13" ht="22.5" hidden="1">
      <c r="A56" s="26" t="s">
        <v>63</v>
      </c>
      <c r="B56" s="66"/>
      <c r="C56" s="66"/>
      <c r="D56" s="66"/>
      <c r="E56" s="65"/>
      <c r="F56" s="65"/>
      <c r="G56" s="65"/>
      <c r="H56" s="65"/>
      <c r="I56" s="65"/>
      <c r="J56" s="65"/>
      <c r="K56" s="65"/>
      <c r="L56" s="65"/>
      <c r="M56" s="64">
        <f t="shared" si="1"/>
        <v>0</v>
      </c>
    </row>
    <row r="57" spans="1:13" ht="22.5" hidden="1">
      <c r="A57" s="26" t="s">
        <v>64</v>
      </c>
      <c r="B57" s="66"/>
      <c r="C57" s="66"/>
      <c r="D57" s="66"/>
      <c r="E57" s="66"/>
      <c r="F57" s="66"/>
      <c r="G57" s="66"/>
      <c r="H57" s="65"/>
      <c r="I57" s="65"/>
      <c r="J57" s="65"/>
      <c r="K57" s="65"/>
      <c r="L57" s="65"/>
      <c r="M57" s="64">
        <f t="shared" si="1"/>
        <v>0</v>
      </c>
    </row>
    <row r="58" spans="1:13" ht="22.5" hidden="1">
      <c r="A58" s="26" t="s">
        <v>65</v>
      </c>
      <c r="B58" s="66"/>
      <c r="C58" s="66"/>
      <c r="D58" s="66"/>
      <c r="E58" s="65"/>
      <c r="F58" s="65"/>
      <c r="G58" s="66"/>
      <c r="H58" s="65"/>
      <c r="I58" s="65"/>
      <c r="J58" s="65"/>
      <c r="K58" s="65"/>
      <c r="L58" s="65"/>
      <c r="M58" s="64">
        <f t="shared" si="1"/>
        <v>0</v>
      </c>
    </row>
    <row r="59" spans="1:13" ht="22.5" hidden="1">
      <c r="A59" s="26" t="s">
        <v>66</v>
      </c>
      <c r="B59" s="66"/>
      <c r="C59" s="66"/>
      <c r="D59" s="66"/>
      <c r="E59" s="65"/>
      <c r="F59" s="65"/>
      <c r="G59" s="65"/>
      <c r="H59" s="65"/>
      <c r="I59" s="65"/>
      <c r="J59" s="65"/>
      <c r="K59" s="65"/>
      <c r="L59" s="65"/>
      <c r="M59" s="64">
        <f t="shared" si="1"/>
        <v>0</v>
      </c>
    </row>
    <row r="60" spans="1:13" ht="33" hidden="1" customHeight="1">
      <c r="A60" s="26" t="s">
        <v>142</v>
      </c>
      <c r="B60" s="66"/>
      <c r="C60" s="66"/>
      <c r="D60" s="66"/>
      <c r="E60" s="65"/>
      <c r="F60" s="65"/>
      <c r="G60" s="69"/>
      <c r="H60" s="65"/>
      <c r="I60" s="65"/>
      <c r="J60" s="65"/>
      <c r="K60" s="65"/>
      <c r="L60" s="65"/>
      <c r="M60" s="64">
        <f t="shared" si="1"/>
        <v>0</v>
      </c>
    </row>
    <row r="61" spans="1:13" ht="22.5" hidden="1">
      <c r="A61" s="26" t="s">
        <v>67</v>
      </c>
      <c r="B61" s="66"/>
      <c r="C61" s="66"/>
      <c r="D61" s="66"/>
      <c r="E61" s="66"/>
      <c r="F61" s="66"/>
      <c r="G61" s="66"/>
      <c r="H61" s="65"/>
      <c r="I61" s="65"/>
      <c r="J61" s="65"/>
      <c r="K61" s="65"/>
      <c r="L61" s="65"/>
      <c r="M61" s="64">
        <f t="shared" si="1"/>
        <v>0</v>
      </c>
    </row>
    <row r="62" spans="1:13" ht="22.5" hidden="1">
      <c r="A62" s="26" t="s">
        <v>68</v>
      </c>
      <c r="B62" s="66"/>
      <c r="C62" s="66"/>
      <c r="D62" s="66"/>
      <c r="E62" s="66"/>
      <c r="F62" s="66"/>
      <c r="G62" s="66"/>
      <c r="H62" s="65"/>
      <c r="I62" s="65"/>
      <c r="J62" s="65"/>
      <c r="K62" s="65"/>
      <c r="L62" s="65"/>
      <c r="M62" s="64">
        <f t="shared" si="1"/>
        <v>0</v>
      </c>
    </row>
    <row r="63" spans="1:13" ht="22.5" hidden="1">
      <c r="A63" s="26" t="s">
        <v>69</v>
      </c>
      <c r="B63" s="66"/>
      <c r="C63" s="69"/>
      <c r="D63" s="66"/>
      <c r="E63" s="66"/>
      <c r="F63" s="66"/>
      <c r="G63" s="66"/>
      <c r="H63" s="65"/>
      <c r="I63" s="65"/>
      <c r="J63" s="65"/>
      <c r="K63" s="65"/>
      <c r="L63" s="65"/>
      <c r="M63" s="64">
        <f t="shared" si="1"/>
        <v>0</v>
      </c>
    </row>
    <row r="64" spans="1:13" hidden="1">
      <c r="A64" s="26" t="s">
        <v>141</v>
      </c>
      <c r="B64" s="66"/>
      <c r="C64" s="69"/>
      <c r="D64" s="66"/>
      <c r="E64" s="65"/>
      <c r="F64" s="66"/>
      <c r="G64" s="65"/>
      <c r="H64" s="65"/>
      <c r="I64" s="65"/>
      <c r="J64" s="65"/>
      <c r="K64" s="65"/>
      <c r="L64" s="65"/>
      <c r="M64" s="64">
        <f t="shared" si="1"/>
        <v>0</v>
      </c>
    </row>
    <row r="65" spans="1:13" hidden="1">
      <c r="A65" s="26" t="s">
        <v>70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64">
        <f t="shared" si="1"/>
        <v>0</v>
      </c>
    </row>
    <row r="66" spans="1:13" ht="22.5" hidden="1">
      <c r="A66" s="27" t="s">
        <v>71</v>
      </c>
      <c r="B66" s="66"/>
      <c r="C66" s="66"/>
      <c r="D66" s="66"/>
      <c r="E66" s="66"/>
      <c r="F66" s="66"/>
      <c r="G66" s="66"/>
      <c r="H66" s="65"/>
      <c r="I66" s="65"/>
      <c r="J66" s="65"/>
      <c r="K66" s="65"/>
      <c r="L66" s="65"/>
      <c r="M66" s="64">
        <f t="shared" si="1"/>
        <v>0</v>
      </c>
    </row>
    <row r="67" spans="1:13" ht="24.75" hidden="1" customHeight="1">
      <c r="A67" s="27" t="s">
        <v>72</v>
      </c>
      <c r="B67" s="66"/>
      <c r="C67" s="66"/>
      <c r="D67" s="66"/>
      <c r="E67" s="65"/>
      <c r="F67" s="65"/>
      <c r="G67" s="65"/>
      <c r="H67" s="65"/>
      <c r="I67" s="65"/>
      <c r="J67" s="65"/>
      <c r="K67" s="65"/>
      <c r="L67" s="65"/>
      <c r="M67" s="64">
        <f t="shared" si="1"/>
        <v>0</v>
      </c>
    </row>
    <row r="68" spans="1:13" ht="33.75" hidden="1">
      <c r="A68" s="27" t="s">
        <v>112</v>
      </c>
      <c r="B68" s="66"/>
      <c r="C68" s="66"/>
      <c r="D68" s="66"/>
      <c r="E68" s="66"/>
      <c r="F68" s="66"/>
      <c r="G68" s="65"/>
      <c r="H68" s="65"/>
      <c r="I68" s="65"/>
      <c r="J68" s="65"/>
      <c r="K68" s="65"/>
      <c r="L68" s="65"/>
      <c r="M68" s="64">
        <f t="shared" si="1"/>
        <v>0</v>
      </c>
    </row>
    <row r="69" spans="1:13" hidden="1">
      <c r="A69" s="27" t="s">
        <v>73</v>
      </c>
      <c r="B69" s="66"/>
      <c r="C69" s="66"/>
      <c r="D69" s="66"/>
      <c r="E69" s="65"/>
      <c r="F69" s="65"/>
      <c r="G69" s="65"/>
      <c r="H69" s="65"/>
      <c r="I69" s="65"/>
      <c r="J69" s="65"/>
      <c r="K69" s="65"/>
      <c r="L69" s="65"/>
      <c r="M69" s="64">
        <f t="shared" si="1"/>
        <v>0</v>
      </c>
    </row>
    <row r="70" spans="1:13" ht="22.5" hidden="1">
      <c r="A70" s="27" t="s">
        <v>74</v>
      </c>
      <c r="B70" s="66"/>
      <c r="C70" s="66"/>
      <c r="D70" s="66"/>
      <c r="E70" s="66"/>
      <c r="F70" s="66"/>
      <c r="G70" s="66"/>
      <c r="H70" s="65"/>
      <c r="I70" s="65"/>
      <c r="J70" s="65"/>
      <c r="K70" s="65"/>
      <c r="L70" s="65"/>
      <c r="M70" s="64">
        <f t="shared" si="1"/>
        <v>0</v>
      </c>
    </row>
    <row r="71" spans="1:13" ht="22.5" hidden="1">
      <c r="A71" s="27" t="s">
        <v>75</v>
      </c>
      <c r="B71" s="66"/>
      <c r="C71" s="66"/>
      <c r="D71" s="66"/>
      <c r="E71" s="69"/>
      <c r="F71" s="65"/>
      <c r="G71" s="66"/>
      <c r="H71" s="65"/>
      <c r="I71" s="65"/>
      <c r="J71" s="65"/>
      <c r="K71" s="65"/>
      <c r="L71" s="65"/>
      <c r="M71" s="64">
        <f t="shared" si="1"/>
        <v>0</v>
      </c>
    </row>
    <row r="72" spans="1:13" ht="45" hidden="1">
      <c r="A72" s="27" t="s">
        <v>76</v>
      </c>
      <c r="B72" s="66"/>
      <c r="C72" s="66"/>
      <c r="D72" s="70"/>
      <c r="E72" s="66"/>
      <c r="F72" s="66"/>
      <c r="G72" s="66"/>
      <c r="H72" s="65"/>
      <c r="I72" s="65"/>
      <c r="J72" s="65"/>
      <c r="K72" s="65"/>
      <c r="L72" s="65"/>
      <c r="M72" s="64">
        <f t="shared" si="1"/>
        <v>0</v>
      </c>
    </row>
    <row r="73" spans="1:13" ht="33.75" hidden="1">
      <c r="A73" s="27" t="s">
        <v>77</v>
      </c>
      <c r="B73" s="60"/>
      <c r="C73" s="71"/>
      <c r="D73" s="71"/>
      <c r="E73" s="64"/>
      <c r="F73" s="64"/>
      <c r="G73" s="64"/>
      <c r="H73" s="64"/>
      <c r="I73" s="64"/>
      <c r="J73" s="64"/>
      <c r="K73" s="64"/>
      <c r="L73" s="64"/>
      <c r="M73" s="64">
        <f t="shared" si="1"/>
        <v>0</v>
      </c>
    </row>
    <row r="74" spans="1:13" ht="45" hidden="1">
      <c r="A74" s="27" t="s">
        <v>78</v>
      </c>
      <c r="B74" s="71"/>
      <c r="C74" s="71"/>
      <c r="D74" s="71"/>
      <c r="E74" s="64"/>
      <c r="F74" s="64"/>
      <c r="G74" s="64"/>
      <c r="H74" s="64"/>
      <c r="I74" s="64"/>
      <c r="J74" s="64"/>
      <c r="K74" s="64"/>
      <c r="L74" s="64"/>
      <c r="M74" s="64">
        <f t="shared" si="1"/>
        <v>0</v>
      </c>
    </row>
    <row r="75" spans="1:13" hidden="1">
      <c r="A75" s="27" t="s">
        <v>79</v>
      </c>
      <c r="B75" s="71"/>
      <c r="C75" s="71"/>
      <c r="D75" s="71"/>
      <c r="E75" s="64"/>
      <c r="F75" s="64"/>
      <c r="G75" s="64"/>
      <c r="H75" s="64"/>
      <c r="I75" s="64"/>
      <c r="J75" s="64"/>
      <c r="K75" s="64"/>
      <c r="L75" s="64"/>
      <c r="M75" s="64">
        <f t="shared" si="1"/>
        <v>0</v>
      </c>
    </row>
    <row r="76" spans="1:13" ht="22.5" hidden="1">
      <c r="A76" s="27" t="s">
        <v>80</v>
      </c>
      <c r="B76" s="66"/>
      <c r="C76" s="66"/>
      <c r="D76" s="66"/>
      <c r="E76" s="66"/>
      <c r="F76" s="65"/>
      <c r="G76" s="66"/>
      <c r="H76" s="65"/>
      <c r="I76" s="65"/>
      <c r="J76" s="65"/>
      <c r="K76" s="65"/>
      <c r="L76" s="65"/>
      <c r="M76" s="64">
        <f t="shared" si="1"/>
        <v>0</v>
      </c>
    </row>
    <row r="77" spans="1:13" ht="22.5" hidden="1">
      <c r="A77" s="28" t="s">
        <v>150</v>
      </c>
      <c r="B77" s="66"/>
      <c r="C77" s="65"/>
      <c r="D77" s="66"/>
      <c r="E77" s="66"/>
      <c r="F77" s="66"/>
      <c r="G77" s="66"/>
      <c r="H77" s="65"/>
      <c r="I77" s="65"/>
      <c r="J77" s="65"/>
      <c r="K77" s="65"/>
      <c r="L77" s="65"/>
      <c r="M77" s="64">
        <f t="shared" si="1"/>
        <v>0</v>
      </c>
    </row>
    <row r="78" spans="1:13" hidden="1">
      <c r="A78" s="27" t="s">
        <v>81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4">
        <f t="shared" si="1"/>
        <v>0</v>
      </c>
    </row>
    <row r="79" spans="1:13" ht="22.5" hidden="1">
      <c r="A79" s="27" t="s">
        <v>82</v>
      </c>
      <c r="B79" s="65"/>
      <c r="C79" s="65"/>
      <c r="D79" s="65"/>
      <c r="E79" s="65"/>
      <c r="F79" s="66"/>
      <c r="G79" s="66"/>
      <c r="H79" s="65"/>
      <c r="I79" s="65"/>
      <c r="J79" s="65"/>
      <c r="K79" s="65"/>
      <c r="L79" s="65"/>
      <c r="M79" s="64">
        <f t="shared" si="1"/>
        <v>0</v>
      </c>
    </row>
    <row r="80" spans="1:13" ht="22.5" hidden="1">
      <c r="A80" s="28" t="s">
        <v>83</v>
      </c>
      <c r="B80" s="65"/>
      <c r="C80" s="65"/>
      <c r="D80" s="65"/>
      <c r="E80" s="65"/>
      <c r="F80" s="66"/>
      <c r="G80" s="66"/>
      <c r="H80" s="65"/>
      <c r="I80" s="65"/>
      <c r="J80" s="65"/>
      <c r="K80" s="65"/>
      <c r="L80" s="65"/>
      <c r="M80" s="64">
        <f t="shared" si="1"/>
        <v>0</v>
      </c>
    </row>
    <row r="81" spans="1:13" hidden="1">
      <c r="A81" s="28" t="s">
        <v>138</v>
      </c>
      <c r="B81" s="65"/>
      <c r="C81" s="65"/>
      <c r="D81" s="65"/>
      <c r="E81" s="66"/>
      <c r="F81" s="65"/>
      <c r="G81" s="65"/>
      <c r="H81" s="65"/>
      <c r="I81" s="65"/>
      <c r="J81" s="65"/>
      <c r="K81" s="65"/>
      <c r="L81" s="65"/>
      <c r="M81" s="64">
        <f t="shared" si="1"/>
        <v>0</v>
      </c>
    </row>
    <row r="82" spans="1:13" hidden="1">
      <c r="A82" s="28" t="s">
        <v>113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4">
        <f t="shared" si="1"/>
        <v>0</v>
      </c>
    </row>
    <row r="83" spans="1:13" hidden="1">
      <c r="A83" s="28" t="s">
        <v>84</v>
      </c>
      <c r="B83" s="65"/>
      <c r="C83" s="65"/>
      <c r="D83" s="65"/>
      <c r="E83" s="65"/>
      <c r="F83" s="66"/>
      <c r="G83" s="66"/>
      <c r="H83" s="65"/>
      <c r="I83" s="65"/>
      <c r="J83" s="65"/>
      <c r="K83" s="65"/>
      <c r="L83" s="65"/>
      <c r="M83" s="64">
        <f t="shared" si="1"/>
        <v>0</v>
      </c>
    </row>
    <row r="84" spans="1:13" hidden="1">
      <c r="A84" s="28" t="s">
        <v>139</v>
      </c>
      <c r="B84" s="65"/>
      <c r="C84" s="65"/>
      <c r="D84" s="65"/>
      <c r="E84" s="66"/>
      <c r="F84" s="65"/>
      <c r="G84" s="66"/>
      <c r="H84" s="65"/>
      <c r="I84" s="65"/>
      <c r="J84" s="65"/>
      <c r="K84" s="65"/>
      <c r="L84" s="65"/>
      <c r="M84" s="64">
        <f t="shared" si="1"/>
        <v>0</v>
      </c>
    </row>
    <row r="85" spans="1:13" hidden="1">
      <c r="A85" s="27" t="s">
        <v>85</v>
      </c>
      <c r="B85" s="65"/>
      <c r="C85" s="65"/>
      <c r="D85" s="65"/>
      <c r="E85" s="65"/>
      <c r="F85" s="64"/>
      <c r="G85" s="66"/>
      <c r="H85" s="65"/>
      <c r="I85" s="65"/>
      <c r="J85" s="65"/>
      <c r="K85" s="65"/>
      <c r="L85" s="65"/>
      <c r="M85" s="64">
        <f t="shared" si="1"/>
        <v>0</v>
      </c>
    </row>
    <row r="86" spans="1:13" hidden="1">
      <c r="A86" s="29" t="s">
        <v>86</v>
      </c>
      <c r="B86" s="65"/>
      <c r="C86" s="65"/>
      <c r="D86" s="65"/>
      <c r="E86" s="66"/>
      <c r="F86" s="64"/>
      <c r="G86" s="66"/>
      <c r="H86" s="65"/>
      <c r="I86" s="65"/>
      <c r="J86" s="65"/>
      <c r="K86" s="65"/>
      <c r="L86" s="65"/>
      <c r="M86" s="64">
        <f t="shared" si="1"/>
        <v>0</v>
      </c>
    </row>
    <row r="87" spans="1:13" ht="23.25" hidden="1" customHeight="1">
      <c r="A87" s="29" t="s">
        <v>140</v>
      </c>
      <c r="B87" s="65"/>
      <c r="C87" s="65"/>
      <c r="D87" s="65"/>
      <c r="E87" s="66"/>
      <c r="F87" s="64"/>
      <c r="G87" s="66"/>
      <c r="H87" s="65"/>
      <c r="I87" s="65"/>
      <c r="J87" s="65"/>
      <c r="K87" s="65"/>
      <c r="L87" s="65"/>
      <c r="M87" s="64">
        <f t="shared" si="1"/>
        <v>0</v>
      </c>
    </row>
    <row r="88" spans="1:13" ht="23.25" hidden="1" customHeight="1">
      <c r="A88" s="29" t="s">
        <v>114</v>
      </c>
      <c r="B88" s="65"/>
      <c r="C88" s="65"/>
      <c r="D88" s="65"/>
      <c r="E88" s="65"/>
      <c r="F88" s="64"/>
      <c r="G88" s="65"/>
      <c r="H88" s="65"/>
      <c r="I88" s="65"/>
      <c r="J88" s="65"/>
      <c r="K88" s="65"/>
      <c r="L88" s="65"/>
      <c r="M88" s="64">
        <f t="shared" si="1"/>
        <v>0</v>
      </c>
    </row>
    <row r="89" spans="1:13" hidden="1">
      <c r="A89" s="29" t="s">
        <v>87</v>
      </c>
      <c r="B89" s="65"/>
      <c r="C89" s="65"/>
      <c r="D89" s="65"/>
      <c r="E89" s="65"/>
      <c r="F89" s="66"/>
      <c r="G89" s="66"/>
      <c r="H89" s="65"/>
      <c r="I89" s="65"/>
      <c r="J89" s="65"/>
      <c r="K89" s="65"/>
      <c r="L89" s="65"/>
      <c r="M89" s="64">
        <f t="shared" si="1"/>
        <v>0</v>
      </c>
    </row>
    <row r="90" spans="1:13" ht="33.75" hidden="1">
      <c r="A90" s="27" t="s">
        <v>88</v>
      </c>
      <c r="B90" s="72"/>
      <c r="C90" s="73"/>
      <c r="D90" s="72"/>
      <c r="E90" s="73"/>
      <c r="F90" s="72"/>
      <c r="G90" s="74"/>
      <c r="H90" s="72"/>
      <c r="I90" s="73"/>
      <c r="J90" s="72"/>
      <c r="K90" s="73"/>
      <c r="L90" s="72"/>
      <c r="M90" s="64">
        <f t="shared" si="1"/>
        <v>0</v>
      </c>
    </row>
    <row r="91" spans="1:13" ht="45">
      <c r="A91" s="30" t="s">
        <v>129</v>
      </c>
      <c r="B91" s="68">
        <v>16006.7</v>
      </c>
      <c r="C91" s="68">
        <v>23745.609999999997</v>
      </c>
      <c r="D91" s="68">
        <v>34755.450000000004</v>
      </c>
      <c r="E91" s="68">
        <v>19806.560000000001</v>
      </c>
      <c r="F91" s="68">
        <v>12697.49</v>
      </c>
      <c r="G91" s="68">
        <v>20596.760000000002</v>
      </c>
      <c r="H91" s="68">
        <v>11178.63</v>
      </c>
      <c r="I91" s="68">
        <v>16685.270000000004</v>
      </c>
      <c r="J91" s="68">
        <v>37313.37000000001</v>
      </c>
      <c r="K91" s="68">
        <v>22649.5</v>
      </c>
      <c r="L91" s="59">
        <v>59313.13</v>
      </c>
      <c r="M91" s="61">
        <f>SUM(B91:L91)</f>
        <v>274748.47000000003</v>
      </c>
    </row>
    <row r="92" spans="1:13" ht="48" hidden="1">
      <c r="A92" s="21" t="s">
        <v>89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4">
        <f t="shared" si="1"/>
        <v>0</v>
      </c>
    </row>
    <row r="93" spans="1:13" ht="24" hidden="1">
      <c r="A93" s="21" t="s">
        <v>90</v>
      </c>
      <c r="B93" s="66"/>
      <c r="C93" s="66"/>
      <c r="D93" s="66"/>
      <c r="E93" s="66"/>
      <c r="F93" s="66"/>
      <c r="G93" s="66"/>
      <c r="H93" s="66"/>
      <c r="I93" s="65"/>
      <c r="J93" s="65"/>
      <c r="K93" s="65"/>
      <c r="L93" s="65"/>
      <c r="M93" s="64">
        <f t="shared" si="1"/>
        <v>0</v>
      </c>
    </row>
    <row r="94" spans="1:13" ht="24" hidden="1" customHeight="1">
      <c r="A94" s="21" t="s">
        <v>133</v>
      </c>
      <c r="B94" s="66"/>
      <c r="C94" s="66"/>
      <c r="D94" s="66"/>
      <c r="E94" s="66"/>
      <c r="F94" s="66"/>
      <c r="G94" s="66"/>
      <c r="H94" s="66"/>
      <c r="I94" s="65"/>
      <c r="J94" s="65"/>
      <c r="K94" s="65"/>
      <c r="L94" s="65"/>
      <c r="M94" s="64">
        <f t="shared" si="1"/>
        <v>0</v>
      </c>
    </row>
    <row r="95" spans="1:13" ht="26.25" hidden="1" customHeight="1">
      <c r="A95" s="22" t="s">
        <v>117</v>
      </c>
      <c r="B95" s="66"/>
      <c r="C95" s="66"/>
      <c r="D95" s="66"/>
      <c r="E95" s="66"/>
      <c r="F95" s="66"/>
      <c r="G95" s="66"/>
      <c r="H95" s="66"/>
      <c r="I95" s="65"/>
      <c r="J95" s="65"/>
      <c r="K95" s="65"/>
      <c r="L95" s="65"/>
      <c r="M95" s="64">
        <f t="shared" ref="M95:M128" si="2">SUM(B95:L95)</f>
        <v>0</v>
      </c>
    </row>
    <row r="96" spans="1:13" hidden="1">
      <c r="A96" s="22" t="s">
        <v>91</v>
      </c>
      <c r="B96" s="66"/>
      <c r="C96" s="66"/>
      <c r="D96" s="66"/>
      <c r="E96" s="66"/>
      <c r="F96" s="71"/>
      <c r="G96" s="66"/>
      <c r="H96" s="66"/>
      <c r="I96" s="65"/>
      <c r="J96" s="65"/>
      <c r="K96" s="65"/>
      <c r="L96" s="65"/>
      <c r="M96" s="64">
        <f t="shared" si="2"/>
        <v>0</v>
      </c>
    </row>
    <row r="97" spans="1:13" ht="34.5" hidden="1" customHeight="1">
      <c r="A97" s="22" t="s">
        <v>115</v>
      </c>
      <c r="B97" s="66"/>
      <c r="C97" s="66"/>
      <c r="D97" s="66"/>
      <c r="E97" s="66"/>
      <c r="F97" s="71"/>
      <c r="G97" s="66"/>
      <c r="H97" s="66"/>
      <c r="I97" s="65"/>
      <c r="J97" s="65"/>
      <c r="K97" s="65"/>
      <c r="L97" s="65"/>
      <c r="M97" s="64">
        <f t="shared" si="2"/>
        <v>0</v>
      </c>
    </row>
    <row r="98" spans="1:13" ht="24" hidden="1">
      <c r="A98" s="21" t="s">
        <v>92</v>
      </c>
      <c r="B98" s="66"/>
      <c r="C98" s="66"/>
      <c r="D98" s="66"/>
      <c r="E98" s="66"/>
      <c r="F98" s="66"/>
      <c r="G98" s="66"/>
      <c r="H98" s="66"/>
      <c r="I98" s="65"/>
      <c r="J98" s="65"/>
      <c r="K98" s="65"/>
      <c r="L98" s="65"/>
      <c r="M98" s="64">
        <f t="shared" si="2"/>
        <v>0</v>
      </c>
    </row>
    <row r="99" spans="1:13" ht="24.75" hidden="1">
      <c r="A99" s="18" t="s">
        <v>93</v>
      </c>
      <c r="B99" s="66"/>
      <c r="C99" s="66"/>
      <c r="D99" s="66"/>
      <c r="E99" s="66"/>
      <c r="F99" s="66"/>
      <c r="G99" s="66"/>
      <c r="H99" s="66"/>
      <c r="I99" s="65"/>
      <c r="J99" s="65"/>
      <c r="K99" s="65"/>
      <c r="L99" s="65"/>
      <c r="M99" s="64">
        <f t="shared" si="2"/>
        <v>0</v>
      </c>
    </row>
    <row r="100" spans="1:13" ht="36.75" hidden="1">
      <c r="A100" s="18" t="s">
        <v>94</v>
      </c>
      <c r="B100" s="66"/>
      <c r="C100" s="66"/>
      <c r="D100" s="66"/>
      <c r="E100" s="66"/>
      <c r="F100" s="66"/>
      <c r="G100" s="66"/>
      <c r="H100" s="66"/>
      <c r="I100" s="65"/>
      <c r="J100" s="65"/>
      <c r="K100" s="65"/>
      <c r="L100" s="65"/>
      <c r="M100" s="64">
        <f t="shared" si="2"/>
        <v>0</v>
      </c>
    </row>
    <row r="101" spans="1:13" ht="72" hidden="1">
      <c r="A101" s="19" t="s">
        <v>131</v>
      </c>
      <c r="B101" s="66"/>
      <c r="C101" s="66"/>
      <c r="D101" s="66"/>
      <c r="E101" s="66"/>
      <c r="F101" s="66"/>
      <c r="G101" s="66"/>
      <c r="H101" s="66"/>
      <c r="I101" s="65"/>
      <c r="J101" s="65"/>
      <c r="K101" s="65"/>
      <c r="L101" s="65"/>
      <c r="M101" s="64">
        <f t="shared" si="2"/>
        <v>0</v>
      </c>
    </row>
    <row r="102" spans="1:13" ht="84" hidden="1">
      <c r="A102" s="19" t="s">
        <v>95</v>
      </c>
      <c r="B102" s="66"/>
      <c r="C102" s="66"/>
      <c r="D102" s="66"/>
      <c r="E102" s="66"/>
      <c r="F102" s="66"/>
      <c r="G102" s="66"/>
      <c r="H102" s="65"/>
      <c r="I102" s="65"/>
      <c r="J102" s="65"/>
      <c r="K102" s="65"/>
      <c r="L102" s="65"/>
      <c r="M102" s="64">
        <f t="shared" si="2"/>
        <v>0</v>
      </c>
    </row>
    <row r="103" spans="1:13" ht="60" hidden="1">
      <c r="A103" s="19" t="s">
        <v>96</v>
      </c>
      <c r="B103" s="66"/>
      <c r="C103" s="66"/>
      <c r="D103" s="66"/>
      <c r="E103" s="66"/>
      <c r="F103" s="66"/>
      <c r="G103" s="65"/>
      <c r="H103" s="65"/>
      <c r="I103" s="65"/>
      <c r="J103" s="65"/>
      <c r="K103" s="65"/>
      <c r="L103" s="65"/>
      <c r="M103" s="64">
        <f t="shared" si="2"/>
        <v>0</v>
      </c>
    </row>
    <row r="104" spans="1:13" ht="36" hidden="1">
      <c r="A104" s="21" t="s">
        <v>97</v>
      </c>
      <c r="B104" s="66"/>
      <c r="C104" s="66"/>
      <c r="D104" s="66"/>
      <c r="E104" s="66"/>
      <c r="F104" s="66"/>
      <c r="G104" s="65"/>
      <c r="H104" s="65"/>
      <c r="I104" s="65"/>
      <c r="J104" s="65"/>
      <c r="K104" s="65"/>
      <c r="L104" s="65"/>
      <c r="M104" s="64">
        <f t="shared" si="2"/>
        <v>0</v>
      </c>
    </row>
    <row r="105" spans="1:13" hidden="1">
      <c r="A105" s="19" t="s">
        <v>98</v>
      </c>
      <c r="B105" s="66"/>
      <c r="C105" s="66"/>
      <c r="D105" s="66"/>
      <c r="E105" s="66"/>
      <c r="F105" s="66"/>
      <c r="G105" s="66"/>
      <c r="H105" s="65"/>
      <c r="I105" s="65"/>
      <c r="J105" s="65"/>
      <c r="K105" s="65"/>
      <c r="L105" s="65"/>
      <c r="M105" s="64">
        <f t="shared" si="2"/>
        <v>0</v>
      </c>
    </row>
    <row r="106" spans="1:13" ht="24.75" hidden="1">
      <c r="A106" s="18" t="s">
        <v>99</v>
      </c>
      <c r="B106" s="66"/>
      <c r="C106" s="66"/>
      <c r="D106" s="33"/>
      <c r="E106" s="66"/>
      <c r="F106" s="60"/>
      <c r="G106" s="66"/>
      <c r="H106" s="65"/>
      <c r="I106" s="65"/>
      <c r="J106" s="65"/>
      <c r="K106" s="65"/>
      <c r="L106" s="65"/>
      <c r="M106" s="64">
        <f t="shared" si="2"/>
        <v>0</v>
      </c>
    </row>
    <row r="107" spans="1:13" ht="24" hidden="1">
      <c r="A107" s="19" t="s">
        <v>111</v>
      </c>
      <c r="B107" s="66"/>
      <c r="C107" s="70"/>
      <c r="D107" s="75"/>
      <c r="E107" s="66"/>
      <c r="F107" s="66"/>
      <c r="G107" s="66"/>
      <c r="H107" s="65"/>
      <c r="I107" s="65"/>
      <c r="J107" s="65"/>
      <c r="K107" s="65"/>
      <c r="L107" s="65"/>
      <c r="M107" s="64">
        <f t="shared" si="2"/>
        <v>0</v>
      </c>
    </row>
    <row r="108" spans="1:13" hidden="1">
      <c r="A108" s="17" t="s">
        <v>100</v>
      </c>
      <c r="B108" s="66"/>
      <c r="C108" s="66"/>
      <c r="D108" s="66"/>
      <c r="E108" s="66"/>
      <c r="F108" s="66"/>
      <c r="G108" s="65"/>
      <c r="H108" s="65"/>
      <c r="I108" s="65"/>
      <c r="J108" s="65"/>
      <c r="K108" s="65"/>
      <c r="L108" s="65"/>
      <c r="M108" s="64">
        <f t="shared" si="2"/>
        <v>0</v>
      </c>
    </row>
    <row r="109" spans="1:13" hidden="1">
      <c r="A109" s="17" t="s">
        <v>101</v>
      </c>
      <c r="B109" s="66"/>
      <c r="C109" s="66"/>
      <c r="D109" s="66"/>
      <c r="E109" s="66"/>
      <c r="F109" s="66"/>
      <c r="G109" s="66"/>
      <c r="H109" s="65"/>
      <c r="I109" s="65"/>
      <c r="J109" s="65"/>
      <c r="K109" s="65"/>
      <c r="L109" s="65"/>
      <c r="M109" s="64">
        <f t="shared" si="2"/>
        <v>0</v>
      </c>
    </row>
    <row r="110" spans="1:13" ht="25.5" hidden="1" customHeight="1">
      <c r="A110" s="17" t="s">
        <v>136</v>
      </c>
      <c r="B110" s="66"/>
      <c r="C110" s="66"/>
      <c r="D110" s="66"/>
      <c r="E110" s="66"/>
      <c r="F110" s="66"/>
      <c r="G110" s="65"/>
      <c r="H110" s="65"/>
      <c r="I110" s="65"/>
      <c r="J110" s="65"/>
      <c r="K110" s="65"/>
      <c r="L110" s="65"/>
      <c r="M110" s="64">
        <f t="shared" si="2"/>
        <v>0</v>
      </c>
    </row>
    <row r="111" spans="1:13" ht="20.25" hidden="1" customHeight="1">
      <c r="A111" s="17" t="s">
        <v>118</v>
      </c>
      <c r="B111" s="66"/>
      <c r="C111" s="66"/>
      <c r="D111" s="66"/>
      <c r="E111" s="66"/>
      <c r="F111" s="66"/>
      <c r="G111" s="65"/>
      <c r="H111" s="65"/>
      <c r="I111" s="65"/>
      <c r="J111" s="65"/>
      <c r="K111" s="65"/>
      <c r="L111" s="65"/>
      <c r="M111" s="64">
        <f t="shared" si="2"/>
        <v>0</v>
      </c>
    </row>
    <row r="112" spans="1:13" ht="48" hidden="1">
      <c r="A112" s="17" t="s">
        <v>102</v>
      </c>
      <c r="B112" s="66"/>
      <c r="C112" s="66"/>
      <c r="D112" s="66"/>
      <c r="E112" s="66"/>
      <c r="F112" s="66"/>
      <c r="G112" s="66"/>
      <c r="H112" s="65"/>
      <c r="I112" s="65"/>
      <c r="J112" s="65"/>
      <c r="K112" s="65"/>
      <c r="L112" s="65"/>
      <c r="M112" s="64">
        <f t="shared" si="2"/>
        <v>0</v>
      </c>
    </row>
    <row r="113" spans="1:13" ht="28.5" hidden="1" customHeight="1">
      <c r="A113" s="17" t="s">
        <v>103</v>
      </c>
      <c r="B113" s="66"/>
      <c r="C113" s="66"/>
      <c r="D113" s="66"/>
      <c r="E113" s="66"/>
      <c r="F113" s="66"/>
      <c r="G113" s="66"/>
      <c r="H113" s="65"/>
      <c r="I113" s="65"/>
      <c r="J113" s="65"/>
      <c r="K113" s="65"/>
      <c r="L113" s="65"/>
      <c r="M113" s="64">
        <f t="shared" si="2"/>
        <v>0</v>
      </c>
    </row>
    <row r="114" spans="1:13" ht="27" hidden="1" customHeight="1">
      <c r="A114" s="17" t="s">
        <v>104</v>
      </c>
      <c r="B114" s="66"/>
      <c r="C114" s="66"/>
      <c r="D114" s="66"/>
      <c r="E114" s="66"/>
      <c r="F114" s="66"/>
      <c r="G114" s="66"/>
      <c r="H114" s="65"/>
      <c r="I114" s="65"/>
      <c r="J114" s="65"/>
      <c r="K114" s="65"/>
      <c r="L114" s="65"/>
      <c r="M114" s="64">
        <f t="shared" si="2"/>
        <v>0</v>
      </c>
    </row>
    <row r="115" spans="1:13" ht="27" hidden="1" customHeight="1">
      <c r="A115" s="17" t="s">
        <v>146</v>
      </c>
      <c r="B115" s="66"/>
      <c r="C115" s="66"/>
      <c r="D115" s="66"/>
      <c r="E115" s="66"/>
      <c r="F115" s="66"/>
      <c r="G115" s="66"/>
      <c r="H115" s="65"/>
      <c r="I115" s="65"/>
      <c r="J115" s="65"/>
      <c r="K115" s="65"/>
      <c r="L115" s="65"/>
      <c r="M115" s="64">
        <f t="shared" si="2"/>
        <v>0</v>
      </c>
    </row>
    <row r="116" spans="1:13" ht="27" hidden="1" customHeight="1">
      <c r="A116" s="17" t="s">
        <v>105</v>
      </c>
      <c r="B116" s="66"/>
      <c r="C116" s="66"/>
      <c r="D116" s="66"/>
      <c r="E116" s="66"/>
      <c r="F116" s="66"/>
      <c r="G116" s="66"/>
      <c r="H116" s="65"/>
      <c r="I116" s="65"/>
      <c r="J116" s="65"/>
      <c r="K116" s="65"/>
      <c r="L116" s="65"/>
      <c r="M116" s="64">
        <f t="shared" si="2"/>
        <v>0</v>
      </c>
    </row>
    <row r="117" spans="1:13" ht="24.75" hidden="1" customHeight="1">
      <c r="A117" s="17" t="s">
        <v>144</v>
      </c>
      <c r="B117" s="66"/>
      <c r="C117" s="66"/>
      <c r="D117" s="66"/>
      <c r="E117" s="66"/>
      <c r="F117" s="66"/>
      <c r="G117" s="66"/>
      <c r="H117" s="65"/>
      <c r="I117" s="65"/>
      <c r="J117" s="65"/>
      <c r="K117" s="65"/>
      <c r="L117" s="65"/>
      <c r="M117" s="64">
        <f t="shared" si="2"/>
        <v>0</v>
      </c>
    </row>
    <row r="118" spans="1:13" hidden="1">
      <c r="A118" s="17" t="s">
        <v>145</v>
      </c>
      <c r="B118" s="65"/>
      <c r="C118" s="65"/>
      <c r="D118" s="66"/>
      <c r="E118" s="65"/>
      <c r="F118" s="65"/>
      <c r="G118" s="65"/>
      <c r="H118" s="65"/>
      <c r="I118" s="65"/>
      <c r="J118" s="65"/>
      <c r="K118" s="65"/>
      <c r="L118" s="65"/>
      <c r="M118" s="64">
        <f t="shared" si="2"/>
        <v>0</v>
      </c>
    </row>
    <row r="119" spans="1:13" hidden="1">
      <c r="A119" s="20" t="s">
        <v>106</v>
      </c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4">
        <f t="shared" si="2"/>
        <v>0</v>
      </c>
    </row>
    <row r="120" spans="1:13" ht="36" hidden="1">
      <c r="A120" s="17" t="s">
        <v>107</v>
      </c>
      <c r="B120" s="66"/>
      <c r="C120" s="66"/>
      <c r="D120" s="66"/>
      <c r="E120" s="65"/>
      <c r="F120" s="65"/>
      <c r="G120" s="66"/>
      <c r="H120" s="65"/>
      <c r="I120" s="65"/>
      <c r="J120" s="65"/>
      <c r="K120" s="65"/>
      <c r="L120" s="65"/>
      <c r="M120" s="64">
        <f t="shared" si="2"/>
        <v>0</v>
      </c>
    </row>
    <row r="121" spans="1:13" ht="29.25" customHeight="1">
      <c r="A121" s="25" t="s">
        <v>130</v>
      </c>
      <c r="B121" s="68">
        <f>SUM(B122:B127)</f>
        <v>2627.4</v>
      </c>
      <c r="C121" s="68">
        <f>SUM(C122:C127)</f>
        <v>5362.35</v>
      </c>
      <c r="D121" s="68">
        <f>SUM(D122:D127)</f>
        <v>1071.6099999999999</v>
      </c>
      <c r="E121" s="68">
        <f>SUM(E122:E127)</f>
        <v>11724.87</v>
      </c>
      <c r="F121" s="68">
        <f>SUM(F122:F127)</f>
        <v>0</v>
      </c>
      <c r="G121" s="68">
        <f t="shared" ref="G121:J121" si="3">SUM(G122:G127)</f>
        <v>0</v>
      </c>
      <c r="H121" s="68">
        <f t="shared" si="3"/>
        <v>0</v>
      </c>
      <c r="I121" s="68">
        <f>SUM(I122:I127)</f>
        <v>11961.16</v>
      </c>
      <c r="J121" s="68">
        <f t="shared" si="3"/>
        <v>0</v>
      </c>
      <c r="K121" s="68">
        <f>SUM(K122:K127)</f>
        <v>0</v>
      </c>
      <c r="L121" s="68">
        <f>SUM(L122:L127)</f>
        <v>0</v>
      </c>
      <c r="M121" s="61">
        <f t="shared" ref="M121:M127" si="4">SUM(B121:L121)</f>
        <v>32747.390000000003</v>
      </c>
    </row>
    <row r="122" spans="1:13" ht="23.25" customHeight="1">
      <c r="A122" s="26" t="s">
        <v>147</v>
      </c>
      <c r="B122" s="76">
        <v>2627.4</v>
      </c>
      <c r="C122" s="58"/>
      <c r="D122" s="77"/>
      <c r="E122" s="58"/>
      <c r="F122" s="77"/>
      <c r="G122" s="77"/>
      <c r="H122" s="77"/>
      <c r="I122" s="77"/>
      <c r="J122" s="77"/>
      <c r="K122" s="77"/>
      <c r="L122" s="77"/>
      <c r="M122" s="78">
        <f t="shared" si="4"/>
        <v>2627.4</v>
      </c>
    </row>
    <row r="123" spans="1:13" ht="24" customHeight="1">
      <c r="A123" s="5" t="s">
        <v>148</v>
      </c>
      <c r="B123" s="77"/>
      <c r="C123" s="77">
        <v>5362.35</v>
      </c>
      <c r="D123" s="77"/>
      <c r="E123" s="77"/>
      <c r="F123" s="77"/>
      <c r="G123" s="77"/>
      <c r="H123" s="77"/>
      <c r="I123" s="77"/>
      <c r="J123" s="77"/>
      <c r="K123" s="77"/>
      <c r="L123" s="77"/>
      <c r="M123" s="78">
        <f t="shared" si="4"/>
        <v>5362.35</v>
      </c>
    </row>
    <row r="124" spans="1:13" ht="24.75" customHeight="1">
      <c r="A124" s="5" t="s">
        <v>149</v>
      </c>
      <c r="B124" s="77"/>
      <c r="C124" s="77"/>
      <c r="D124" s="77">
        <v>1071.6099999999999</v>
      </c>
      <c r="E124" s="77"/>
      <c r="F124" s="77"/>
      <c r="G124" s="77"/>
      <c r="H124" s="77"/>
      <c r="I124" s="77"/>
      <c r="J124" s="77"/>
      <c r="K124" s="77"/>
      <c r="L124" s="77"/>
      <c r="M124" s="78">
        <f t="shared" si="4"/>
        <v>1071.6099999999999</v>
      </c>
    </row>
    <row r="125" spans="1:13" ht="19.5" customHeight="1">
      <c r="A125" s="5" t="s">
        <v>143</v>
      </c>
      <c r="B125" s="77"/>
      <c r="C125" s="77"/>
      <c r="D125" s="77"/>
      <c r="E125" s="77">
        <v>11225.37</v>
      </c>
      <c r="F125" s="77"/>
      <c r="G125" s="77"/>
      <c r="H125" s="77"/>
      <c r="I125" s="77"/>
      <c r="J125" s="77"/>
      <c r="K125" s="77"/>
      <c r="L125" s="77"/>
      <c r="M125" s="78">
        <f t="shared" si="4"/>
        <v>11225.37</v>
      </c>
    </row>
    <row r="126" spans="1:13" ht="24" customHeight="1">
      <c r="A126" s="5" t="s">
        <v>151</v>
      </c>
      <c r="B126" s="77"/>
      <c r="C126" s="77"/>
      <c r="D126" s="69"/>
      <c r="E126" s="77">
        <v>499.5</v>
      </c>
      <c r="F126" s="77"/>
      <c r="G126" s="77"/>
      <c r="H126" s="77"/>
      <c r="I126" s="77"/>
      <c r="J126" s="77"/>
      <c r="K126" s="77"/>
      <c r="L126" s="77"/>
      <c r="M126" s="78">
        <f t="shared" si="4"/>
        <v>499.5</v>
      </c>
    </row>
    <row r="127" spans="1:13" ht="21" customHeight="1">
      <c r="A127" s="5" t="s">
        <v>166</v>
      </c>
      <c r="B127" s="77"/>
      <c r="C127" s="77"/>
      <c r="D127" s="69"/>
      <c r="E127" s="77"/>
      <c r="F127" s="77"/>
      <c r="G127" s="77"/>
      <c r="H127" s="77"/>
      <c r="I127" s="77">
        <v>11961.16</v>
      </c>
      <c r="J127" s="77"/>
      <c r="K127" s="77"/>
      <c r="L127" s="77"/>
      <c r="M127" s="78">
        <f t="shared" si="4"/>
        <v>11961.16</v>
      </c>
    </row>
    <row r="128" spans="1:13">
      <c r="A128" s="6" t="s">
        <v>167</v>
      </c>
      <c r="B128" s="57">
        <v>62195.31</v>
      </c>
      <c r="C128" s="57">
        <v>62195.31</v>
      </c>
      <c r="D128" s="57">
        <v>62195.31</v>
      </c>
      <c r="E128" s="57">
        <v>62195.31</v>
      </c>
      <c r="F128" s="57">
        <v>62195.31</v>
      </c>
      <c r="G128" s="57">
        <v>62195.31</v>
      </c>
      <c r="H128" s="65">
        <v>66549.66</v>
      </c>
      <c r="I128" s="65">
        <v>66549.66</v>
      </c>
      <c r="J128" s="65">
        <v>66549.66</v>
      </c>
      <c r="K128" s="65">
        <v>66549.66</v>
      </c>
      <c r="L128" s="65">
        <f>K128*2</f>
        <v>133099.32</v>
      </c>
      <c r="M128" s="61">
        <f t="shared" si="2"/>
        <v>772469.82000000007</v>
      </c>
    </row>
    <row r="129" spans="1:13">
      <c r="A129" s="6" t="s">
        <v>168</v>
      </c>
      <c r="B129" s="79">
        <v>0</v>
      </c>
      <c r="C129" s="79">
        <v>38489.472000000002</v>
      </c>
      <c r="D129" s="80">
        <v>0</v>
      </c>
      <c r="E129" s="80">
        <v>6855.0959999999995</v>
      </c>
      <c r="F129" s="80">
        <v>20648.580000000002</v>
      </c>
      <c r="G129" s="80">
        <v>1661.1</v>
      </c>
      <c r="H129" s="81">
        <v>17605.007999999998</v>
      </c>
      <c r="I129" s="81">
        <v>22849.727999999999</v>
      </c>
      <c r="J129" s="81">
        <v>0</v>
      </c>
      <c r="K129" s="81">
        <v>12552.155999999999</v>
      </c>
      <c r="L129" s="81">
        <v>15787.48</v>
      </c>
      <c r="M129" s="82">
        <f>SUM(B129:L129)</f>
        <v>136448.62000000002</v>
      </c>
    </row>
    <row r="130" spans="1:13">
      <c r="A130" s="84" t="s">
        <v>34</v>
      </c>
      <c r="B130" s="83">
        <f>B9+B30+B54+B91+B121+B22+B128+B129</f>
        <v>151924.19</v>
      </c>
      <c r="C130" s="83">
        <f t="shared" ref="C130:M130" si="5">C9+C30+C54+C91+C121+C22+C128+C129</f>
        <v>189678.82200000001</v>
      </c>
      <c r="D130" s="83">
        <f t="shared" si="5"/>
        <v>148689.15000000002</v>
      </c>
      <c r="E130" s="83">
        <f t="shared" si="5"/>
        <v>183454.24599999998</v>
      </c>
      <c r="F130" s="83">
        <f t="shared" si="5"/>
        <v>176289.68</v>
      </c>
      <c r="G130" s="83">
        <f t="shared" si="5"/>
        <v>157458.25</v>
      </c>
      <c r="H130" s="83">
        <f t="shared" si="5"/>
        <v>154065.848</v>
      </c>
      <c r="I130" s="83">
        <f t="shared" si="5"/>
        <v>176774.598</v>
      </c>
      <c r="J130" s="83">
        <f t="shared" si="5"/>
        <v>158951.81</v>
      </c>
      <c r="K130" s="83">
        <f t="shared" si="5"/>
        <v>166458.766</v>
      </c>
      <c r="L130" s="83">
        <f t="shared" si="5"/>
        <v>331625.99</v>
      </c>
      <c r="M130" s="83">
        <f t="shared" si="5"/>
        <v>1995371.3500000003</v>
      </c>
    </row>
    <row r="131" spans="1:13">
      <c r="A131" s="2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</row>
    <row r="134" spans="1:13">
      <c r="E134" s="31"/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