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M10" i="2"/>
  <c r="M11" i="2"/>
  <c r="M12" i="2"/>
  <c r="M9" i="2"/>
  <c r="L23" i="2"/>
  <c r="C40" i="1"/>
  <c r="B47" i="1" s="1"/>
  <c r="B40" i="1"/>
  <c r="M21" i="2"/>
  <c r="C23" i="2"/>
  <c r="E23" i="2"/>
  <c r="G23" i="2"/>
  <c r="M22" i="2"/>
  <c r="H13" i="2"/>
  <c r="H23" i="2" s="1"/>
  <c r="C13" i="2"/>
  <c r="D13" i="2"/>
  <c r="D23" i="2" s="1"/>
  <c r="E13" i="2"/>
  <c r="F23" i="2"/>
  <c r="G13" i="2"/>
  <c r="I13" i="2"/>
  <c r="I23" i="2" s="1"/>
  <c r="J13" i="2"/>
  <c r="J23" i="2" s="1"/>
  <c r="K13" i="2"/>
  <c r="K23" i="2" s="1"/>
  <c r="L13" i="2"/>
  <c r="B13" i="2"/>
  <c r="B23" i="2" s="1"/>
  <c r="M23" i="2" s="1"/>
  <c r="C47" i="1" s="1"/>
  <c r="M13" i="2" l="1"/>
  <c r="E47" i="1"/>
  <c r="M20" i="2" l="1"/>
  <c r="M19" i="2" l="1"/>
  <c r="M18" i="2"/>
  <c r="M17" i="2"/>
  <c r="M15" i="2"/>
  <c r="M14" i="2"/>
  <c r="M16" i="2" l="1"/>
</calcChain>
</file>

<file path=xl/sharedStrings.xml><?xml version="1.0" encoding="utf-8"?>
<sst xmlns="http://schemas.openxmlformats.org/spreadsheetml/2006/main" count="67" uniqueCount="66">
  <si>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</si>
  <si>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</si>
  <si>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</si>
  <si>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</si>
  <si>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</si>
  <si>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</si>
  <si>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</si>
  <si>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</si>
  <si>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</si>
  <si>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</si>
  <si>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</si>
  <si>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</si>
  <si>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</si>
  <si>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</si>
  <si>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</si>
  <si>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</si>
  <si>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</si>
  <si>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</si>
  <si>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</si>
  <si>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</si>
  <si>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</si>
  <si>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</si>
  <si>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</si>
  <si>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</si>
  <si>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</si>
  <si>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</si>
  <si>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</si>
  <si>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</si>
  <si>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</si>
  <si>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</si>
  <si>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</si>
  <si>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</si>
  <si>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</si>
  <si>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</si>
  <si>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</si>
  <si>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</si>
  <si>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</si>
  <si>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</si>
  <si>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</si>
  <si>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</si>
  <si>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</si>
  <si>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краской фасадной</t>
  </si>
  <si>
    <t>Отчет управляющей организации о выполнении условий договора управления многоквартирным домом по адресу: г. Белгород, ул.Почтовая 48в.</t>
  </si>
  <si>
    <t>г. Белгород, ул. Почтовая 48в.</t>
  </si>
  <si>
    <t>установка окон не чердаке</t>
  </si>
  <si>
    <t>Ремонт ступеней из тротуарной плитки</t>
  </si>
  <si>
    <t>Ремонт штукатурки фасадов сухой растворной смесью</t>
  </si>
  <si>
    <t>Ремонт парапета.</t>
  </si>
  <si>
    <t xml:space="preserve">ноябрь-декабрь </t>
  </si>
  <si>
    <t>Устройство ступеней ,пандуса ,установка перил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</si>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</sst>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0" fontId="17" fillId="0" borderId="1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vertical="top" wrapText="1"/>
    </xf>
    <xf numFmtId="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6" zoomScale="85" zoomScaleNormal="85" workbookViewId="0">
      <selection activeCell="C36" sqref="C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1" t="s">
        <v>0</v>
      </c>
      <c r="B1" s="51"/>
      <c r="C1" s="51"/>
      <c r="D1" s="51"/>
      <c r="E1" s="8"/>
      <c r="F1" s="8"/>
      <c r="G1" s="8"/>
      <c r="H1" s="8"/>
      <c r="I1" s="8"/>
    </row>
    <row r="4" spans="1:9" ht="15" customHeight="1">
      <c r="A4" s="52" t="s">
        <v>42</v>
      </c>
      <c r="B4" s="52"/>
      <c r="C4" s="52"/>
      <c r="D4" s="52"/>
      <c r="E4" s="9"/>
      <c r="F4" s="9"/>
      <c r="G4" s="9"/>
      <c r="H4" s="9"/>
      <c r="I4" s="9"/>
    </row>
    <row r="5" spans="1:9" ht="15" customHeight="1">
      <c r="A5" s="52"/>
      <c r="B5" s="52"/>
      <c r="C5" s="52"/>
      <c r="D5" s="52"/>
      <c r="E5" s="9"/>
      <c r="F5" s="9"/>
      <c r="G5" s="9"/>
      <c r="H5" s="9"/>
      <c r="I5" s="9"/>
    </row>
    <row r="8" spans="1:9" ht="15.75">
      <c r="B8" s="44" t="s">
        <v>1</v>
      </c>
      <c r="C8" s="44"/>
      <c r="D8" s="10"/>
      <c r="E8" s="10"/>
      <c r="F8" s="10"/>
      <c r="G8" s="2"/>
    </row>
    <row r="9" spans="1:9" ht="15.75" customHeight="1">
      <c r="A9" s="3"/>
      <c r="B9" s="53" t="s">
        <v>2</v>
      </c>
      <c r="C9" s="53"/>
      <c r="D9" s="5"/>
      <c r="E9" s="5"/>
      <c r="F9" s="5"/>
      <c r="G9" s="5"/>
      <c r="H9" s="4"/>
    </row>
    <row r="11" spans="1:9">
      <c r="A11" s="54" t="s">
        <v>3</v>
      </c>
      <c r="B11" s="55"/>
      <c r="C11" s="32" t="s">
        <v>43</v>
      </c>
    </row>
    <row r="12" spans="1:9">
      <c r="A12" s="54" t="s">
        <v>4</v>
      </c>
      <c r="B12" s="55"/>
      <c r="C12" s="16">
        <v>2008</v>
      </c>
    </row>
    <row r="13" spans="1:9">
      <c r="A13" s="54" t="s">
        <v>5</v>
      </c>
      <c r="B13" s="55"/>
      <c r="C13" s="33">
        <v>1.4999999999999999E-2</v>
      </c>
    </row>
    <row r="14" spans="1:9">
      <c r="A14" s="54" t="s">
        <v>6</v>
      </c>
      <c r="B14" s="55"/>
      <c r="C14" s="34">
        <v>10079.200000000001</v>
      </c>
    </row>
    <row r="15" spans="1:9">
      <c r="A15" s="54" t="s">
        <v>7</v>
      </c>
      <c r="B15" s="55"/>
      <c r="C15" s="34">
        <v>7876.1</v>
      </c>
    </row>
    <row r="16" spans="1:9">
      <c r="A16" s="56" t="s">
        <v>8</v>
      </c>
      <c r="B16" s="57"/>
      <c r="C16" s="34">
        <v>209.2</v>
      </c>
    </row>
    <row r="19" spans="1:4" ht="15.75">
      <c r="A19" s="44" t="s">
        <v>9</v>
      </c>
      <c r="B19" s="44"/>
      <c r="C19" s="44"/>
      <c r="D19" s="44"/>
    </row>
    <row r="20" spans="1:4" ht="15" customHeight="1">
      <c r="A20" s="53" t="s">
        <v>52</v>
      </c>
      <c r="B20" s="53"/>
      <c r="C20" s="53"/>
      <c r="D20" s="53"/>
    </row>
    <row r="21" spans="1:4" ht="15" customHeight="1">
      <c r="A21" s="53"/>
      <c r="B21" s="53"/>
      <c r="C21" s="53"/>
      <c r="D21" s="53"/>
    </row>
    <row r="22" spans="1:4" ht="15" customHeight="1">
      <c r="A22" s="53"/>
      <c r="B22" s="53"/>
      <c r="C22" s="53"/>
      <c r="D22" s="53"/>
    </row>
    <row r="24" spans="1:4" ht="15" customHeight="1">
      <c r="A24" s="58" t="s">
        <v>53</v>
      </c>
      <c r="B24" s="59"/>
      <c r="C24" s="59"/>
      <c r="D24" s="60"/>
    </row>
    <row r="25" spans="1:4">
      <c r="A25" s="61"/>
      <c r="B25" s="62"/>
      <c r="C25" s="62"/>
      <c r="D25" s="63"/>
    </row>
    <row r="26" spans="1:4" ht="30">
      <c r="A26" s="6" t="s">
        <v>10</v>
      </c>
      <c r="B26" s="50" t="s">
        <v>11</v>
      </c>
      <c r="C26" s="50"/>
      <c r="D26" s="1" t="s">
        <v>12</v>
      </c>
    </row>
    <row r="27" spans="1:4">
      <c r="A27" s="12" t="s">
        <v>34</v>
      </c>
      <c r="B27" s="64" t="s">
        <v>13</v>
      </c>
      <c r="C27" s="64"/>
      <c r="D27" s="7">
        <v>19.079999999999998</v>
      </c>
    </row>
    <row r="28" spans="1:4">
      <c r="A28" s="12" t="s">
        <v>35</v>
      </c>
      <c r="B28" s="64" t="s">
        <v>13</v>
      </c>
      <c r="C28" s="64"/>
      <c r="D28" s="7">
        <v>20.420000000000002</v>
      </c>
    </row>
    <row r="31" spans="1:4" ht="15.75">
      <c r="A31" s="65" t="s">
        <v>14</v>
      </c>
      <c r="B31" s="65"/>
      <c r="C31" s="65"/>
    </row>
    <row r="32" spans="1:4" ht="15.75">
      <c r="A32" s="66" t="s">
        <v>54</v>
      </c>
      <c r="B32" s="66"/>
      <c r="C32" s="66"/>
      <c r="D32" s="10"/>
    </row>
    <row r="33" spans="1:5" ht="15.75">
      <c r="A33" s="66"/>
      <c r="B33" s="66"/>
      <c r="C33" s="66"/>
      <c r="D33" s="5"/>
    </row>
    <row r="34" spans="1:5" ht="15.75">
      <c r="A34" s="66"/>
      <c r="B34" s="66"/>
      <c r="C34" s="66"/>
      <c r="D34" s="5"/>
    </row>
    <row r="35" spans="1:5" ht="15.75">
      <c r="A35" s="15"/>
      <c r="B35" s="15" t="s">
        <v>55</v>
      </c>
      <c r="C35" s="15" t="s">
        <v>56</v>
      </c>
      <c r="D35" s="35"/>
      <c r="E35" s="36"/>
    </row>
    <row r="36" spans="1:5">
      <c r="A36" s="37" t="s">
        <v>57</v>
      </c>
      <c r="B36" s="38">
        <v>1911738.3199999998</v>
      </c>
      <c r="C36" s="38">
        <v>1898011.7506371131</v>
      </c>
      <c r="D36" s="39"/>
      <c r="E36" s="36"/>
    </row>
    <row r="37" spans="1:5">
      <c r="A37" s="37" t="s">
        <v>58</v>
      </c>
      <c r="B37" s="38">
        <v>84289.02</v>
      </c>
      <c r="C37" s="38">
        <v>55754.919999999991</v>
      </c>
      <c r="D37" s="40"/>
      <c r="E37" s="36"/>
    </row>
    <row r="38" spans="1:5">
      <c r="A38" s="37" t="s">
        <v>59</v>
      </c>
      <c r="B38" s="38">
        <v>27000</v>
      </c>
      <c r="C38" s="38">
        <v>21952.901023890787</v>
      </c>
      <c r="D38" s="41"/>
      <c r="E38" s="36"/>
    </row>
    <row r="39" spans="1:5">
      <c r="A39" s="42" t="s">
        <v>60</v>
      </c>
      <c r="B39" s="38">
        <v>-39079.686000000002</v>
      </c>
      <c r="C39" s="38"/>
      <c r="D39" s="36"/>
      <c r="E39" s="36"/>
    </row>
    <row r="40" spans="1:5">
      <c r="A40" s="43" t="s">
        <v>61</v>
      </c>
      <c r="B40" s="38">
        <f>B36+B37+B39+B38</f>
        <v>1983947.6539999999</v>
      </c>
      <c r="C40" s="38">
        <f>C36+C37+C38</f>
        <v>1975719.5716610039</v>
      </c>
    </row>
    <row r="44" spans="1:5" ht="15.75">
      <c r="A44" s="44" t="s">
        <v>15</v>
      </c>
      <c r="B44" s="44"/>
      <c r="C44" s="44"/>
      <c r="D44" s="44"/>
      <c r="E44" s="44"/>
    </row>
    <row r="45" spans="1:5" ht="15.75">
      <c r="A45" s="45" t="s">
        <v>17</v>
      </c>
      <c r="B45" s="45"/>
      <c r="C45" s="45"/>
      <c r="D45" s="45"/>
      <c r="E45" s="45"/>
    </row>
    <row r="46" spans="1:5" ht="105">
      <c r="A46" s="14" t="s">
        <v>62</v>
      </c>
      <c r="B46" s="14" t="s">
        <v>63</v>
      </c>
      <c r="C46" s="46" t="s">
        <v>64</v>
      </c>
      <c r="D46" s="47"/>
      <c r="E46" s="14" t="s">
        <v>65</v>
      </c>
    </row>
    <row r="47" spans="1:5">
      <c r="A47" s="38">
        <v>1404511</v>
      </c>
      <c r="B47" s="38">
        <f>C40</f>
        <v>1975719.5716610039</v>
      </c>
      <c r="C47" s="48">
        <f>'Раздел 5'!M23</f>
        <v>1777947.1291830684</v>
      </c>
      <c r="D47" s="49"/>
      <c r="E47" s="38">
        <f>A47+B47-C47</f>
        <v>1602283.4424779355</v>
      </c>
    </row>
  </sheetData>
  <mergeCells count="22">
    <mergeCell ref="A20:D22"/>
    <mergeCell ref="A24:D25"/>
    <mergeCell ref="B27:C27"/>
    <mergeCell ref="B28:C28"/>
    <mergeCell ref="A31:C31"/>
    <mergeCell ref="A15:B15"/>
    <mergeCell ref="A16:B16"/>
    <mergeCell ref="A19:D19"/>
    <mergeCell ref="A12:B12"/>
    <mergeCell ref="A13:B13"/>
    <mergeCell ref="A14:B14"/>
    <mergeCell ref="A1:D1"/>
    <mergeCell ref="A4:D5"/>
    <mergeCell ref="B8:C8"/>
    <mergeCell ref="B9:C9"/>
    <mergeCell ref="A11:B11"/>
    <mergeCell ref="A44:E44"/>
    <mergeCell ref="A45:E45"/>
    <mergeCell ref="C46:D46"/>
    <mergeCell ref="C47:D47"/>
    <mergeCell ref="B26:C26"/>
    <mergeCell ref="A32:C3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B9" sqref="B9:L12"/>
    </sheetView>
  </sheetViews>
  <sheetFormatPr defaultColWidth="8.85546875" defaultRowHeight="15"/>
  <cols>
    <col min="1" max="1" width="26.42578125" bestFit="1" customWidth="1"/>
    <col min="2" max="11" width="10" bestFit="1" customWidth="1"/>
    <col min="12" max="12" width="16.42578125" bestFit="1" customWidth="1"/>
    <col min="13" max="13" width="32.7109375" bestFit="1" customWidth="1"/>
  </cols>
  <sheetData>
    <row r="1" spans="1:13" ht="15.7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6" spans="1:13">
      <c r="A6" s="69" t="s">
        <v>19</v>
      </c>
      <c r="B6" s="67" t="s">
        <v>20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9" t="s">
        <v>21</v>
      </c>
    </row>
    <row r="7" spans="1:13">
      <c r="A7" s="69"/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48</v>
      </c>
      <c r="M7" s="69"/>
    </row>
    <row r="8" spans="1:1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14</v>
      </c>
    </row>
    <row r="9" spans="1:13" ht="45">
      <c r="A9" s="18" t="s">
        <v>32</v>
      </c>
      <c r="B9" s="26">
        <v>16856</v>
      </c>
      <c r="C9" s="26">
        <v>16856</v>
      </c>
      <c r="D9" s="26">
        <v>16856</v>
      </c>
      <c r="E9" s="26">
        <v>33104</v>
      </c>
      <c r="F9" s="26">
        <v>16856</v>
      </c>
      <c r="G9" s="26">
        <v>16856</v>
      </c>
      <c r="H9" s="26">
        <v>16856</v>
      </c>
      <c r="I9" s="26">
        <v>16856</v>
      </c>
      <c r="J9" s="26">
        <v>17725.5</v>
      </c>
      <c r="K9" s="26">
        <v>32536.55</v>
      </c>
      <c r="L9" s="26">
        <v>31184</v>
      </c>
      <c r="M9" s="26">
        <f>SUM(B9:L9)</f>
        <v>232542.05</v>
      </c>
    </row>
    <row r="10" spans="1:13" ht="30">
      <c r="A10" s="18" t="s">
        <v>36</v>
      </c>
      <c r="B10" s="26">
        <v>52572.27</v>
      </c>
      <c r="C10" s="26">
        <v>32517.27</v>
      </c>
      <c r="D10" s="26">
        <v>19760.27</v>
      </c>
      <c r="E10" s="26">
        <v>23129.27</v>
      </c>
      <c r="F10" s="26">
        <v>19734.27</v>
      </c>
      <c r="G10" s="26">
        <v>20284.27</v>
      </c>
      <c r="H10" s="26">
        <v>21044.46</v>
      </c>
      <c r="I10" s="26">
        <v>20684.27</v>
      </c>
      <c r="J10" s="26">
        <v>20495.3</v>
      </c>
      <c r="K10" s="26">
        <v>16684.27</v>
      </c>
      <c r="L10" s="26">
        <v>41592.54</v>
      </c>
      <c r="M10" s="26">
        <f t="shared" ref="M10:M13" si="0">SUM(B10:L10)</f>
        <v>288498.45999999996</v>
      </c>
    </row>
    <row r="11" spans="1:13" ht="60">
      <c r="A11" s="19" t="s">
        <v>37</v>
      </c>
      <c r="B11" s="27">
        <v>2440</v>
      </c>
      <c r="C11" s="27">
        <v>3960</v>
      </c>
      <c r="D11" s="27">
        <v>8815</v>
      </c>
      <c r="E11" s="27">
        <v>17935.41</v>
      </c>
      <c r="F11" s="27">
        <v>13048</v>
      </c>
      <c r="G11" s="27">
        <v>20991.03</v>
      </c>
      <c r="H11" s="27">
        <v>12449.25</v>
      </c>
      <c r="I11" s="27">
        <v>23899</v>
      </c>
      <c r="J11" s="27">
        <v>11000</v>
      </c>
      <c r="K11" s="27">
        <v>15900</v>
      </c>
      <c r="L11" s="27">
        <v>37460</v>
      </c>
      <c r="M11" s="26">
        <f t="shared" si="0"/>
        <v>167897.69</v>
      </c>
    </row>
    <row r="12" spans="1:13" ht="75">
      <c r="A12" s="20" t="s">
        <v>38</v>
      </c>
      <c r="B12" s="27">
        <v>13686.009999999998</v>
      </c>
      <c r="C12" s="27">
        <v>16557.45</v>
      </c>
      <c r="D12" s="27">
        <v>16247.429999999998</v>
      </c>
      <c r="E12" s="27">
        <v>12744.89</v>
      </c>
      <c r="F12" s="27">
        <v>18739.5</v>
      </c>
      <c r="G12" s="27">
        <v>10697.889999999998</v>
      </c>
      <c r="H12" s="27">
        <v>5139.0200000000004</v>
      </c>
      <c r="I12" s="27">
        <v>11386.33</v>
      </c>
      <c r="J12" s="27">
        <v>50580.32</v>
      </c>
      <c r="K12" s="27">
        <v>24261.17</v>
      </c>
      <c r="L12" s="27">
        <v>36871.4</v>
      </c>
      <c r="M12" s="26">
        <f t="shared" si="0"/>
        <v>216911.41</v>
      </c>
    </row>
    <row r="13" spans="1:13" ht="30">
      <c r="A13" s="19" t="s">
        <v>39</v>
      </c>
      <c r="B13" s="27">
        <f t="shared" ref="B13:L13" si="1">SUM(B14:B20)</f>
        <v>0</v>
      </c>
      <c r="C13" s="27">
        <f t="shared" si="1"/>
        <v>0</v>
      </c>
      <c r="D13" s="27">
        <f t="shared" si="1"/>
        <v>0</v>
      </c>
      <c r="E13" s="27">
        <f t="shared" si="1"/>
        <v>12244.5</v>
      </c>
      <c r="F13" s="27">
        <f t="shared" si="1"/>
        <v>94392</v>
      </c>
      <c r="G13" s="27">
        <f t="shared" si="1"/>
        <v>0</v>
      </c>
      <c r="H13" s="27">
        <f t="shared" si="1"/>
        <v>6986.32</v>
      </c>
      <c r="I13" s="27">
        <f t="shared" si="1"/>
        <v>16376.02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6">
        <f t="shared" si="0"/>
        <v>129998.84000000001</v>
      </c>
    </row>
    <row r="14" spans="1:13">
      <c r="A14" s="21" t="s">
        <v>40</v>
      </c>
      <c r="B14" s="27"/>
      <c r="C14" s="27"/>
      <c r="D14" s="28"/>
      <c r="E14" s="28">
        <v>348.5</v>
      </c>
      <c r="F14" s="27"/>
      <c r="G14" s="27"/>
      <c r="H14" s="27"/>
      <c r="I14" s="27"/>
      <c r="J14" s="27"/>
      <c r="K14" s="27"/>
      <c r="L14" s="27"/>
      <c r="M14" s="29">
        <f t="shared" ref="M14:M21" si="2">SUM(B14:L14)</f>
        <v>348.5</v>
      </c>
    </row>
    <row r="15" spans="1:13">
      <c r="A15" s="21" t="s">
        <v>41</v>
      </c>
      <c r="B15" s="27"/>
      <c r="C15" s="27"/>
      <c r="D15" s="28"/>
      <c r="E15" s="28">
        <v>11896</v>
      </c>
      <c r="F15" s="27"/>
      <c r="G15" s="27"/>
      <c r="H15" s="27"/>
      <c r="I15" s="27"/>
      <c r="J15" s="27"/>
      <c r="K15" s="27"/>
      <c r="L15" s="27"/>
      <c r="M15" s="29">
        <f t="shared" si="2"/>
        <v>11896</v>
      </c>
    </row>
    <row r="16" spans="1:13" ht="30">
      <c r="A16" s="21" t="s">
        <v>49</v>
      </c>
      <c r="B16" s="27"/>
      <c r="C16" s="27"/>
      <c r="D16" s="27"/>
      <c r="E16" s="27"/>
      <c r="F16" s="28">
        <v>94392</v>
      </c>
      <c r="G16" s="28"/>
      <c r="H16" s="27"/>
      <c r="I16" s="27"/>
      <c r="J16" s="27"/>
      <c r="K16" s="27"/>
      <c r="L16" s="27"/>
      <c r="M16" s="29">
        <f t="shared" si="2"/>
        <v>94392</v>
      </c>
    </row>
    <row r="17" spans="1:13">
      <c r="A17" s="22" t="s">
        <v>44</v>
      </c>
      <c r="B17" s="30"/>
      <c r="C17" s="30"/>
      <c r="D17" s="30"/>
      <c r="E17" s="30"/>
      <c r="F17" s="30"/>
      <c r="G17" s="30"/>
      <c r="H17" s="30">
        <v>6986.32</v>
      </c>
      <c r="I17" s="30"/>
      <c r="J17" s="30"/>
      <c r="K17" s="30"/>
      <c r="L17" s="27"/>
      <c r="M17" s="29">
        <f t="shared" si="2"/>
        <v>6986.32</v>
      </c>
    </row>
    <row r="18" spans="1:13" ht="30">
      <c r="A18" s="25" t="s">
        <v>45</v>
      </c>
      <c r="B18" s="31"/>
      <c r="C18" s="31"/>
      <c r="D18" s="31"/>
      <c r="E18" s="31"/>
      <c r="F18" s="31"/>
      <c r="G18" s="31"/>
      <c r="H18" s="27"/>
      <c r="I18" s="28">
        <v>1373.45</v>
      </c>
      <c r="J18" s="27"/>
      <c r="K18" s="27"/>
      <c r="L18" s="27"/>
      <c r="M18" s="29">
        <f t="shared" si="2"/>
        <v>1373.45</v>
      </c>
    </row>
    <row r="19" spans="1:13" ht="45">
      <c r="A19" s="25" t="s">
        <v>46</v>
      </c>
      <c r="B19" s="31"/>
      <c r="C19" s="31"/>
      <c r="D19" s="31"/>
      <c r="E19" s="31"/>
      <c r="F19" s="31"/>
      <c r="G19" s="31"/>
      <c r="H19" s="27"/>
      <c r="I19" s="28">
        <v>8658.0499999999993</v>
      </c>
      <c r="J19" s="27"/>
      <c r="K19" s="27"/>
      <c r="L19" s="27"/>
      <c r="M19" s="29">
        <f t="shared" si="2"/>
        <v>8658.0499999999993</v>
      </c>
    </row>
    <row r="20" spans="1:13">
      <c r="A20" s="22" t="s">
        <v>47</v>
      </c>
      <c r="B20" s="30"/>
      <c r="C20" s="30"/>
      <c r="D20" s="30"/>
      <c r="E20" s="30"/>
      <c r="F20" s="30"/>
      <c r="G20" s="30"/>
      <c r="H20" s="30"/>
      <c r="I20" s="30">
        <v>6344.5199999999995</v>
      </c>
      <c r="J20" s="30"/>
      <c r="K20" s="30"/>
      <c r="L20" s="27"/>
      <c r="M20" s="29">
        <f t="shared" si="2"/>
        <v>6344.5199999999995</v>
      </c>
    </row>
    <row r="21" spans="1:13">
      <c r="A21" s="24" t="s">
        <v>50</v>
      </c>
      <c r="B21" s="31">
        <v>52007.963197178069</v>
      </c>
      <c r="C21" s="31">
        <v>52007.963197178069</v>
      </c>
      <c r="D21" s="31">
        <v>52007.963197178069</v>
      </c>
      <c r="E21" s="31">
        <v>52007.963197178069</v>
      </c>
      <c r="F21" s="31">
        <v>52007.963197178069</v>
      </c>
      <c r="G21" s="31">
        <v>52007.963197178069</v>
      </c>
      <c r="H21" s="31">
        <v>55626.864000000009</v>
      </c>
      <c r="I21" s="31">
        <v>55626.864000000009</v>
      </c>
      <c r="J21" s="31">
        <v>55626.864000000009</v>
      </c>
      <c r="K21" s="31">
        <v>55626.864000000009</v>
      </c>
      <c r="L21" s="27">
        <v>111253.72800000002</v>
      </c>
      <c r="M21" s="26">
        <f t="shared" si="2"/>
        <v>645808.96318306844</v>
      </c>
    </row>
    <row r="22" spans="1:13" ht="45">
      <c r="A22" s="24" t="s">
        <v>51</v>
      </c>
      <c r="B22" s="31">
        <v>10990.691999999999</v>
      </c>
      <c r="C22" s="31">
        <v>7771.3919999999998</v>
      </c>
      <c r="D22" s="31">
        <v>0</v>
      </c>
      <c r="E22" s="31">
        <v>4213.9919999999993</v>
      </c>
      <c r="F22" s="31">
        <v>23936.484</v>
      </c>
      <c r="G22" s="31">
        <v>0</v>
      </c>
      <c r="H22" s="31">
        <v>6268.079999999999</v>
      </c>
      <c r="I22" s="31">
        <v>25546.703999999998</v>
      </c>
      <c r="J22" s="31">
        <v>0</v>
      </c>
      <c r="K22" s="31">
        <v>6976.98</v>
      </c>
      <c r="L22" s="27">
        <v>10585.392</v>
      </c>
      <c r="M22" s="26">
        <f t="shared" ref="M22" si="3">SUM(B22:L22)</f>
        <v>96289.715999999986</v>
      </c>
    </row>
    <row r="23" spans="1:13">
      <c r="A23" s="23" t="s">
        <v>33</v>
      </c>
      <c r="B23" s="26">
        <f t="shared" ref="B23:L23" si="4">B9+B10+B11+B12+B13+B21+B22</f>
        <v>148552.93519717807</v>
      </c>
      <c r="C23" s="26">
        <f t="shared" si="4"/>
        <v>129670.07519717806</v>
      </c>
      <c r="D23" s="26">
        <f t="shared" si="4"/>
        <v>113686.66319717807</v>
      </c>
      <c r="E23" s="26">
        <f t="shared" si="4"/>
        <v>155380.02519717807</v>
      </c>
      <c r="F23" s="26">
        <f t="shared" si="4"/>
        <v>238714.21719717808</v>
      </c>
      <c r="G23" s="26">
        <f t="shared" si="4"/>
        <v>120837.15319717806</v>
      </c>
      <c r="H23" s="26">
        <f t="shared" si="4"/>
        <v>124369.99400000001</v>
      </c>
      <c r="I23" s="26">
        <f t="shared" si="4"/>
        <v>170375.18800000002</v>
      </c>
      <c r="J23" s="26">
        <f t="shared" si="4"/>
        <v>155427.984</v>
      </c>
      <c r="K23" s="26">
        <f t="shared" si="4"/>
        <v>151985.834</v>
      </c>
      <c r="L23" s="26">
        <f t="shared" si="4"/>
        <v>268947.06</v>
      </c>
      <c r="M23" s="26">
        <f>SUM(B23:L23)</f>
        <v>1777947.1291830684</v>
      </c>
    </row>
    <row r="24" spans="1:13">
      <c r="A24" s="13"/>
      <c r="C24" s="11"/>
      <c r="E24" s="11"/>
      <c r="F24" s="11"/>
      <c r="G24" s="11"/>
    </row>
  </sheetData>
  <mergeCells count="5">
    <mergeCell ref="B6:L6"/>
    <mergeCell ref="A2:M4"/>
    <mergeCell ref="A1:M1"/>
    <mergeCell ref="A6:A7"/>
    <mergeCell ref="M6:M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