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9" i="2"/>
  <c r="C40" i="1"/>
  <c r="B40" i="1"/>
  <c r="C45" i="1" l="1"/>
  <c r="B45" i="1"/>
  <c r="C25" i="2"/>
  <c r="D25" i="2"/>
  <c r="E25" i="2"/>
  <c r="F25" i="2"/>
  <c r="G25" i="2"/>
  <c r="H25" i="2"/>
  <c r="I25" i="2"/>
  <c r="J25" i="2"/>
  <c r="K25" i="2"/>
  <c r="L25" i="2"/>
  <c r="B25" i="2"/>
  <c r="H14" i="2"/>
  <c r="C14" i="2"/>
  <c r="D14" i="2"/>
  <c r="E14" i="2"/>
  <c r="F14" i="2"/>
  <c r="G14" i="2"/>
  <c r="I14" i="2"/>
  <c r="J14" i="2"/>
  <c r="K14" i="2"/>
  <c r="L14" i="2"/>
  <c r="B14" i="2"/>
  <c r="L23" i="2"/>
  <c r="E45" i="1" l="1"/>
  <c r="J20" i="2" l="1"/>
  <c r="E16" i="2"/>
</calcChain>
</file>

<file path=xl/sharedStrings.xml><?xml version="1.0" encoding="utf-8"?>
<sst xmlns="http://schemas.openxmlformats.org/spreadsheetml/2006/main" count="68" uniqueCount="66">
  <si>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</si>
  <si>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</si>
  <si>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</si>
  <si>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</si>
  <si>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</si>
  <si>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</si>
  <si>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</si>
  <si>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</si>
  <si>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</si>
  <si>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</si>
  <si>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</si>
  <si>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</si>
  <si>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</si>
  <si>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</si>
  <si>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</si>
  <si>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</si>
  <si>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</si>
  <si>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</si>
  <si>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</si>
  <si>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</si>
  <si>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</si>
  <si>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</si>
  <si>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</si>
  <si>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</si>
  <si>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</si>
  <si>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</si>
  <si>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</si>
  <si>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</si>
  <si>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</si>
  <si>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</si>
  <si>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</si>
  <si>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</si>
  <si>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</si>
  <si>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</si>
  <si>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</si>
  <si>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</si>
  <si>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</si>
  <si>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</si>
  <si>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</si>
  <si>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</si>
  <si>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</si>
  <si>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Окраска деревьев</t>
  </si>
  <si>
    <t>Отчет управляющей организации о выполнении условий договора управления многоквартирным домом по адресу: г. Белгород, ул. Преображенская 1.</t>
  </si>
  <si>
    <t>г. Белгород, ул. Преображенская 1.</t>
  </si>
  <si>
    <t>Сборка контейнеров под мусор</t>
  </si>
  <si>
    <t>Окраска бордюров краской фасадной</t>
  </si>
  <si>
    <t>Замена колеса</t>
  </si>
  <si>
    <t>Техническое освидетельствование и организация поверки теплосчетчиков установленного в жидлом доме</t>
  </si>
  <si>
    <t>Установка аварийного питания</t>
  </si>
  <si>
    <t xml:space="preserve">ноябрь-декабрь </t>
  </si>
  <si>
    <t>Снятие показаний приборов учета тепловой энергии</t>
  </si>
  <si>
    <t>7. Услуга управления</t>
  </si>
  <si>
    <t>8. Оплачено ресурсоснабжающим организациям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</si>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</sst>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4" fillId="0" borderId="0" xfId="0" applyFont="1"/>
    <xf numFmtId="0" fontId="6" fillId="0" borderId="0" xfId="0" applyFont="1" applyAlignment="1">
      <alignment horizontal="left" vertical="center" indent="15"/>
    </xf>
    <xf numFmtId="0" fontId="0" fillId="0" borderId="0" xfId="0" applyAlignment="1"/>
    <xf numFmtId="0" fontId="1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/>
    <xf numFmtId="49" fontId="9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horizontal="left" vertical="top" wrapText="1"/>
    </xf>
    <xf numFmtId="0" fontId="18" fillId="0" borderId="1" xfId="0" applyNumberFormat="1" applyFont="1" applyFill="1" applyBorder="1" applyAlignment="1" applyProtection="1">
      <alignment vertical="top" wrapText="1"/>
    </xf>
    <xf numFmtId="0" fontId="10" fillId="0" borderId="1" xfId="0" applyFont="1" applyBorder="1" applyAlignment="1">
      <alignment horizontal="right" vertical="center" wrapText="1" indent="1"/>
    </xf>
    <xf numFmtId="0" fontId="18" fillId="0" borderId="1" xfId="0" applyNumberFormat="1" applyFont="1" applyFill="1" applyBorder="1" applyAlignment="1" applyProtection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/>
    </xf>
    <xf numFmtId="9" fontId="7" fillId="2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top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left"/>
    </xf>
    <xf numFmtId="0" fontId="17" fillId="0" borderId="1" xfId="0" applyNumberFormat="1" applyFont="1" applyFill="1" applyBorder="1" applyAlignment="1" applyProtection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26" zoomScale="85" zoomScaleNormal="85" workbookViewId="0">
      <selection activeCell="B36" sqref="B36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4" t="s">
        <v>0</v>
      </c>
      <c r="B1" s="54"/>
      <c r="C1" s="54"/>
      <c r="D1" s="54"/>
      <c r="E1" s="8"/>
      <c r="F1" s="8"/>
      <c r="G1" s="8"/>
      <c r="H1" s="8"/>
      <c r="I1" s="8"/>
    </row>
    <row r="4" spans="1:9" ht="15" customHeight="1">
      <c r="A4" s="55" t="s">
        <v>42</v>
      </c>
      <c r="B4" s="55"/>
      <c r="C4" s="55"/>
      <c r="D4" s="55"/>
      <c r="E4" s="9"/>
      <c r="F4" s="9"/>
      <c r="G4" s="9"/>
      <c r="H4" s="9"/>
      <c r="I4" s="9"/>
    </row>
    <row r="5" spans="1:9" ht="15" customHeight="1">
      <c r="A5" s="55"/>
      <c r="B5" s="55"/>
      <c r="C5" s="55"/>
      <c r="D5" s="55"/>
      <c r="E5" s="9"/>
      <c r="F5" s="9"/>
      <c r="G5" s="9"/>
      <c r="H5" s="9"/>
      <c r="I5" s="9"/>
    </row>
    <row r="8" spans="1:9" ht="15.75">
      <c r="B8" s="51" t="s">
        <v>1</v>
      </c>
      <c r="C8" s="51"/>
      <c r="D8" s="10"/>
      <c r="E8" s="10"/>
      <c r="F8" s="10"/>
      <c r="G8" s="2"/>
    </row>
    <row r="9" spans="1:9" ht="15.75" customHeight="1">
      <c r="A9" s="3"/>
      <c r="B9" s="56" t="s">
        <v>2</v>
      </c>
      <c r="C9" s="56"/>
      <c r="D9" s="5"/>
      <c r="E9" s="5"/>
      <c r="F9" s="5"/>
      <c r="G9" s="5"/>
      <c r="H9" s="4"/>
    </row>
    <row r="11" spans="1:9">
      <c r="A11" s="57" t="s">
        <v>3</v>
      </c>
      <c r="B11" s="58"/>
      <c r="C11" s="31" t="s">
        <v>43</v>
      </c>
    </row>
    <row r="12" spans="1:9">
      <c r="A12" s="57" t="s">
        <v>4</v>
      </c>
      <c r="B12" s="58"/>
      <c r="C12" s="13">
        <v>2020</v>
      </c>
    </row>
    <row r="13" spans="1:9">
      <c r="A13" s="57" t="s">
        <v>5</v>
      </c>
      <c r="B13" s="58"/>
      <c r="C13" s="32">
        <v>0</v>
      </c>
    </row>
    <row r="14" spans="1:9">
      <c r="A14" s="57" t="s">
        <v>6</v>
      </c>
      <c r="B14" s="58"/>
      <c r="C14" s="33">
        <v>7362.9</v>
      </c>
    </row>
    <row r="15" spans="1:9">
      <c r="A15" s="57" t="s">
        <v>7</v>
      </c>
      <c r="B15" s="58"/>
      <c r="C15" s="33">
        <v>5298.9</v>
      </c>
    </row>
    <row r="16" spans="1:9">
      <c r="A16" s="59" t="s">
        <v>8</v>
      </c>
      <c r="B16" s="60"/>
      <c r="C16" s="33">
        <v>20.9</v>
      </c>
    </row>
    <row r="19" spans="1:4" ht="15.75">
      <c r="A19" s="51" t="s">
        <v>9</v>
      </c>
      <c r="B19" s="51"/>
      <c r="C19" s="51"/>
      <c r="D19" s="51"/>
    </row>
    <row r="20" spans="1:4" ht="15" customHeight="1">
      <c r="A20" s="56" t="s">
        <v>62</v>
      </c>
      <c r="B20" s="56"/>
      <c r="C20" s="56"/>
      <c r="D20" s="56"/>
    </row>
    <row r="21" spans="1:4" ht="15" customHeight="1">
      <c r="A21" s="56"/>
      <c r="B21" s="56"/>
      <c r="C21" s="56"/>
      <c r="D21" s="56"/>
    </row>
    <row r="22" spans="1:4" ht="15" customHeight="1">
      <c r="A22" s="56"/>
      <c r="B22" s="56"/>
      <c r="C22" s="56"/>
      <c r="D22" s="56"/>
    </row>
    <row r="24" spans="1:4" ht="15" customHeight="1">
      <c r="A24" s="61" t="s">
        <v>63</v>
      </c>
      <c r="B24" s="62"/>
      <c r="C24" s="62"/>
      <c r="D24" s="63"/>
    </row>
    <row r="25" spans="1:4">
      <c r="A25" s="64"/>
      <c r="B25" s="65"/>
      <c r="C25" s="65"/>
      <c r="D25" s="66"/>
    </row>
    <row r="26" spans="1:4" ht="30">
      <c r="A26" s="6" t="s">
        <v>10</v>
      </c>
      <c r="B26" s="53" t="s">
        <v>11</v>
      </c>
      <c r="C26" s="53"/>
      <c r="D26" s="1" t="s">
        <v>12</v>
      </c>
    </row>
    <row r="27" spans="1:4">
      <c r="A27" s="11" t="s">
        <v>34</v>
      </c>
      <c r="B27" s="48" t="s">
        <v>13</v>
      </c>
      <c r="C27" s="48"/>
      <c r="D27" s="7">
        <v>22.11</v>
      </c>
    </row>
    <row r="28" spans="1:4">
      <c r="A28" s="11" t="s">
        <v>35</v>
      </c>
      <c r="B28" s="48" t="s">
        <v>13</v>
      </c>
      <c r="C28" s="48"/>
      <c r="D28" s="7">
        <v>23.65</v>
      </c>
    </row>
    <row r="30" spans="1:4" s="34" customFormat="1"/>
    <row r="31" spans="1:4" s="34" customFormat="1" ht="15.75">
      <c r="A31" s="49" t="s">
        <v>14</v>
      </c>
      <c r="B31" s="49"/>
      <c r="C31" s="49"/>
      <c r="D31" s="35"/>
    </row>
    <row r="32" spans="1:4" s="34" customFormat="1" ht="15.75">
      <c r="A32" s="50" t="s">
        <v>53</v>
      </c>
      <c r="B32" s="50"/>
      <c r="C32" s="50"/>
      <c r="D32" s="36"/>
    </row>
    <row r="33" spans="1:5" s="34" customFormat="1" ht="15.75">
      <c r="A33" s="50"/>
      <c r="B33" s="50"/>
      <c r="C33" s="50"/>
      <c r="D33" s="36"/>
    </row>
    <row r="34" spans="1:5" s="34" customFormat="1" ht="15.75">
      <c r="A34" s="50"/>
      <c r="B34" s="50"/>
      <c r="C34" s="50"/>
      <c r="D34" s="36"/>
    </row>
    <row r="35" spans="1:5" s="34" customFormat="1" ht="15.75">
      <c r="A35" s="14"/>
      <c r="B35" s="14" t="s">
        <v>65</v>
      </c>
      <c r="C35" s="14" t="s">
        <v>54</v>
      </c>
      <c r="D35" s="36"/>
    </row>
    <row r="36" spans="1:5" s="34" customFormat="1" ht="15.75">
      <c r="A36" s="37" t="s">
        <v>55</v>
      </c>
      <c r="B36" s="38">
        <v>1421951.6900000002</v>
      </c>
      <c r="C36" s="38">
        <v>1376215.7100000002</v>
      </c>
      <c r="D36" s="36"/>
    </row>
    <row r="37" spans="1:5" s="34" customFormat="1" ht="15.75">
      <c r="A37" s="37" t="s">
        <v>56</v>
      </c>
      <c r="B37" s="38">
        <v>104803.57</v>
      </c>
      <c r="C37" s="38">
        <v>104265.03000000001</v>
      </c>
      <c r="D37" s="36"/>
    </row>
    <row r="38" spans="1:5" s="34" customFormat="1">
      <c r="A38" s="70" t="s">
        <v>64</v>
      </c>
      <c r="B38" s="38">
        <v>7800</v>
      </c>
      <c r="C38" s="38">
        <v>7276.4505119453925</v>
      </c>
      <c r="D38" s="39"/>
    </row>
    <row r="39" spans="1:5" s="34" customFormat="1" hidden="1">
      <c r="A39" s="40"/>
      <c r="B39" s="38"/>
      <c r="C39" s="38"/>
      <c r="D39" s="41"/>
    </row>
    <row r="40" spans="1:5" s="34" customFormat="1">
      <c r="A40" s="42" t="s">
        <v>57</v>
      </c>
      <c r="B40" s="38">
        <f>B36+B37+B39+B38</f>
        <v>1534555.2600000002</v>
      </c>
      <c r="C40" s="38">
        <f>C36+C37+C38</f>
        <v>1487757.1905119456</v>
      </c>
    </row>
    <row r="42" spans="1:5" s="4" customFormat="1" ht="15.75">
      <c r="A42" s="51" t="s">
        <v>15</v>
      </c>
      <c r="B42" s="51"/>
      <c r="C42" s="51"/>
      <c r="D42" s="51"/>
      <c r="E42" s="51"/>
    </row>
    <row r="43" spans="1:5" s="4" customFormat="1" ht="15.75">
      <c r="A43" s="52" t="s">
        <v>17</v>
      </c>
      <c r="B43" s="52"/>
      <c r="C43" s="52"/>
      <c r="D43" s="52"/>
      <c r="E43" s="52"/>
    </row>
    <row r="44" spans="1:5" s="4" customFormat="1" ht="105">
      <c r="A44" s="15" t="s">
        <v>58</v>
      </c>
      <c r="B44" s="15" t="s">
        <v>59</v>
      </c>
      <c r="C44" s="44" t="s">
        <v>60</v>
      </c>
      <c r="D44" s="45"/>
      <c r="E44" s="15" t="s">
        <v>61</v>
      </c>
    </row>
    <row r="45" spans="1:5" s="4" customFormat="1">
      <c r="A45" s="38">
        <v>-366331</v>
      </c>
      <c r="B45" s="38">
        <f>C40</f>
        <v>1487757.1905119456</v>
      </c>
      <c r="C45" s="46">
        <f>'Раздел 5'!M25</f>
        <v>1410341.5620000002</v>
      </c>
      <c r="D45" s="47"/>
      <c r="E45" s="38">
        <f>A45+B45-C45</f>
        <v>-288915.37148805452</v>
      </c>
    </row>
    <row r="46" spans="1:5" s="4" customFormat="1">
      <c r="A46"/>
      <c r="B46"/>
      <c r="C46"/>
      <c r="D46"/>
      <c r="E46"/>
    </row>
    <row r="47" spans="1:5" s="4" customFormat="1"/>
    <row r="48" spans="1:5" s="4" customFormat="1"/>
    <row r="49" s="4" customFormat="1"/>
    <row r="50" ht="15" customHeight="1"/>
    <row r="51" ht="15" customHeight="1"/>
    <row r="63" ht="15" customHeight="1"/>
    <row r="64" ht="15" customHeight="1"/>
    <row r="66" ht="15" customHeight="1"/>
    <row r="74" ht="15" customHeight="1"/>
    <row r="75" ht="15" customHeight="1"/>
    <row r="76" ht="15" customHeight="1"/>
    <row r="77" ht="54.95" customHeight="1"/>
  </sheetData>
  <mergeCells count="22"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  <mergeCell ref="C44:D44"/>
    <mergeCell ref="C45:D45"/>
    <mergeCell ref="B27:C27"/>
    <mergeCell ref="B28:C28"/>
    <mergeCell ref="A31:C31"/>
    <mergeCell ref="A32:C34"/>
    <mergeCell ref="A42:E42"/>
    <mergeCell ref="A43:E4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85" zoomScaleNormal="85" workbookViewId="0">
      <selection activeCell="I20" sqref="I20"/>
    </sheetView>
  </sheetViews>
  <sheetFormatPr defaultColWidth="8.85546875" defaultRowHeight="15"/>
  <cols>
    <col min="1" max="1" width="42.42578125" bestFit="1" customWidth="1"/>
    <col min="2" max="2" width="10.28515625" bestFit="1" customWidth="1"/>
    <col min="3" max="3" width="9.42578125" bestFit="1" customWidth="1"/>
    <col min="4" max="4" width="9.28515625" bestFit="1" customWidth="1"/>
    <col min="5" max="6" width="10.28515625" bestFit="1" customWidth="1"/>
    <col min="7" max="8" width="9.28515625" bestFit="1" customWidth="1"/>
    <col min="9" max="11" width="10.28515625" bestFit="1" customWidth="1"/>
    <col min="12" max="12" width="16.5703125" bestFit="1" customWidth="1"/>
    <col min="13" max="13" width="32.7109375" bestFit="1" customWidth="1"/>
  </cols>
  <sheetData>
    <row r="1" spans="1:13" ht="15.75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5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6" spans="1:13">
      <c r="A6" s="68" t="s">
        <v>19</v>
      </c>
      <c r="B6" s="67" t="s">
        <v>20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8" t="s">
        <v>21</v>
      </c>
    </row>
    <row r="7" spans="1:13">
      <c r="A7" s="68"/>
      <c r="B7" s="16" t="s">
        <v>22</v>
      </c>
      <c r="C7" s="16" t="s">
        <v>23</v>
      </c>
      <c r="D7" s="16" t="s">
        <v>24</v>
      </c>
      <c r="E7" s="16" t="s">
        <v>25</v>
      </c>
      <c r="F7" s="16" t="s">
        <v>26</v>
      </c>
      <c r="G7" s="16" t="s">
        <v>27</v>
      </c>
      <c r="H7" s="16" t="s">
        <v>28</v>
      </c>
      <c r="I7" s="16" t="s">
        <v>29</v>
      </c>
      <c r="J7" s="16" t="s">
        <v>30</v>
      </c>
      <c r="K7" s="16" t="s">
        <v>31</v>
      </c>
      <c r="L7" s="16" t="s">
        <v>49</v>
      </c>
      <c r="M7" s="68"/>
    </row>
    <row r="8" spans="1:13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</row>
    <row r="9" spans="1:13" ht="30">
      <c r="A9" s="17" t="s">
        <v>32</v>
      </c>
      <c r="B9" s="25">
        <v>19770</v>
      </c>
      <c r="C9" s="25">
        <v>19770</v>
      </c>
      <c r="D9" s="25">
        <v>19770</v>
      </c>
      <c r="E9" s="25">
        <v>31228.2</v>
      </c>
      <c r="F9" s="25">
        <v>19770</v>
      </c>
      <c r="G9" s="25">
        <v>17790</v>
      </c>
      <c r="H9" s="25">
        <v>19770</v>
      </c>
      <c r="I9" s="25">
        <v>19770</v>
      </c>
      <c r="J9" s="25">
        <v>17790</v>
      </c>
      <c r="K9" s="25">
        <v>34721.99</v>
      </c>
      <c r="L9" s="25">
        <v>49065</v>
      </c>
      <c r="M9" s="25">
        <f>SUM(B9:L9)</f>
        <v>269215.19</v>
      </c>
    </row>
    <row r="10" spans="1:13">
      <c r="A10" s="18" t="s">
        <v>36</v>
      </c>
      <c r="B10" s="26">
        <v>8104.64</v>
      </c>
      <c r="C10" s="26">
        <v>6797.84</v>
      </c>
      <c r="D10" s="26">
        <v>8104.64</v>
      </c>
      <c r="E10" s="26">
        <v>8242.64</v>
      </c>
      <c r="F10" s="26">
        <v>8104.64</v>
      </c>
      <c r="G10" s="26">
        <v>8242.64</v>
      </c>
      <c r="H10" s="25">
        <v>8104.64</v>
      </c>
      <c r="I10" s="25">
        <v>8104.64</v>
      </c>
      <c r="J10" s="25">
        <v>8242.64</v>
      </c>
      <c r="K10" s="25">
        <v>9376.16</v>
      </c>
      <c r="L10" s="25">
        <v>19405.28</v>
      </c>
      <c r="M10" s="25">
        <f t="shared" ref="M10:M25" si="0">SUM(B10:L10)</f>
        <v>100830.39999999999</v>
      </c>
    </row>
    <row r="11" spans="1:13">
      <c r="A11" s="17" t="s">
        <v>37</v>
      </c>
      <c r="B11" s="25">
        <v>28597.7</v>
      </c>
      <c r="C11" s="25">
        <v>18505.89</v>
      </c>
      <c r="D11" s="25">
        <v>7591.29</v>
      </c>
      <c r="E11" s="25">
        <v>8278.59</v>
      </c>
      <c r="F11" s="25">
        <v>8628.59</v>
      </c>
      <c r="G11" s="25">
        <v>9243.49</v>
      </c>
      <c r="H11" s="25">
        <v>8628.59</v>
      </c>
      <c r="I11" s="25">
        <v>9378.59</v>
      </c>
      <c r="J11" s="25">
        <v>9078.59</v>
      </c>
      <c r="K11" s="25">
        <v>7678.59</v>
      </c>
      <c r="L11" s="25">
        <v>18682.18</v>
      </c>
      <c r="M11" s="25">
        <f t="shared" si="0"/>
        <v>134292.09</v>
      </c>
    </row>
    <row r="12" spans="1:13" ht="30">
      <c r="A12" s="18" t="s">
        <v>38</v>
      </c>
      <c r="B12" s="27">
        <v>901.23</v>
      </c>
      <c r="C12" s="27">
        <v>0</v>
      </c>
      <c r="D12" s="27">
        <v>3817.5</v>
      </c>
      <c r="E12" s="27">
        <v>5363.4</v>
      </c>
      <c r="F12" s="27">
        <v>5667.5</v>
      </c>
      <c r="G12" s="27">
        <v>11796.099999999999</v>
      </c>
      <c r="H12" s="27">
        <v>4850</v>
      </c>
      <c r="I12" s="27">
        <v>7750</v>
      </c>
      <c r="J12" s="27">
        <v>1750</v>
      </c>
      <c r="K12" s="27">
        <v>3450</v>
      </c>
      <c r="L12" s="27">
        <v>6020</v>
      </c>
      <c r="M12" s="25">
        <f t="shared" si="0"/>
        <v>51365.729999999996</v>
      </c>
    </row>
    <row r="13" spans="1:13" ht="45">
      <c r="A13" s="19" t="s">
        <v>39</v>
      </c>
      <c r="B13" s="27">
        <v>5590.89</v>
      </c>
      <c r="C13" s="27">
        <v>13157.86</v>
      </c>
      <c r="D13" s="27">
        <v>14021.68</v>
      </c>
      <c r="E13" s="27">
        <v>4180.7300000000005</v>
      </c>
      <c r="F13" s="27">
        <v>5476.7300000000005</v>
      </c>
      <c r="G13" s="27">
        <v>9450.2800000000007</v>
      </c>
      <c r="H13" s="27">
        <v>10014.370000000001</v>
      </c>
      <c r="I13" s="27">
        <v>44194.18</v>
      </c>
      <c r="J13" s="27">
        <v>25899.24</v>
      </c>
      <c r="K13" s="27">
        <v>24945.45</v>
      </c>
      <c r="L13" s="27">
        <v>35215.270000000004</v>
      </c>
      <c r="M13" s="25">
        <f t="shared" si="0"/>
        <v>192146.68</v>
      </c>
    </row>
    <row r="14" spans="1:13">
      <c r="A14" s="18" t="s">
        <v>40</v>
      </c>
      <c r="B14" s="27">
        <f>SUM(B15:B22)</f>
        <v>12988.470000000001</v>
      </c>
      <c r="C14" s="27">
        <f t="shared" ref="C14:L14" si="1">SUM(C15:C22)</f>
        <v>0</v>
      </c>
      <c r="D14" s="27">
        <f t="shared" si="1"/>
        <v>7500</v>
      </c>
      <c r="E14" s="27">
        <f t="shared" si="1"/>
        <v>14005.15</v>
      </c>
      <c r="F14" s="27">
        <f t="shared" si="1"/>
        <v>4500</v>
      </c>
      <c r="G14" s="27">
        <f t="shared" si="1"/>
        <v>4500</v>
      </c>
      <c r="H14" s="27">
        <f>SUM(H15:H22)</f>
        <v>4500</v>
      </c>
      <c r="I14" s="27">
        <f t="shared" si="1"/>
        <v>7700</v>
      </c>
      <c r="J14" s="27">
        <f t="shared" si="1"/>
        <v>79500</v>
      </c>
      <c r="K14" s="27">
        <f t="shared" si="1"/>
        <v>7500</v>
      </c>
      <c r="L14" s="27">
        <f t="shared" si="1"/>
        <v>13086.800000000001</v>
      </c>
      <c r="M14" s="25">
        <f t="shared" si="0"/>
        <v>155780.41999999998</v>
      </c>
    </row>
    <row r="15" spans="1:13">
      <c r="A15" s="20" t="s">
        <v>44</v>
      </c>
      <c r="B15" s="28">
        <v>12988.470000000001</v>
      </c>
      <c r="C15" s="29"/>
      <c r="D15" s="28"/>
      <c r="E15" s="29"/>
      <c r="F15" s="28"/>
      <c r="G15" s="28"/>
      <c r="H15" s="28"/>
      <c r="I15" s="28"/>
      <c r="J15" s="28"/>
      <c r="K15" s="28"/>
      <c r="L15" s="28"/>
      <c r="M15" s="29">
        <f t="shared" si="0"/>
        <v>12988.470000000001</v>
      </c>
    </row>
    <row r="16" spans="1:13" ht="30">
      <c r="A16" s="20" t="s">
        <v>50</v>
      </c>
      <c r="B16" s="28"/>
      <c r="C16" s="28"/>
      <c r="D16" s="28">
        <v>7500</v>
      </c>
      <c r="E16" s="28">
        <f>4500</f>
        <v>4500</v>
      </c>
      <c r="F16" s="28">
        <v>4500</v>
      </c>
      <c r="G16" s="28">
        <v>4500</v>
      </c>
      <c r="H16" s="28">
        <v>4500</v>
      </c>
      <c r="I16" s="28">
        <v>4500</v>
      </c>
      <c r="J16" s="28">
        <v>4500</v>
      </c>
      <c r="K16" s="28">
        <v>7500</v>
      </c>
      <c r="L16" s="28"/>
      <c r="M16" s="29">
        <f t="shared" si="0"/>
        <v>42000</v>
      </c>
    </row>
    <row r="17" spans="1:13">
      <c r="A17" s="20" t="s">
        <v>45</v>
      </c>
      <c r="B17" s="28"/>
      <c r="C17" s="28"/>
      <c r="D17" s="28"/>
      <c r="E17" s="28">
        <v>9325.65</v>
      </c>
      <c r="F17" s="28"/>
      <c r="G17" s="28"/>
      <c r="H17" s="28"/>
      <c r="I17" s="28"/>
      <c r="J17" s="28"/>
      <c r="K17" s="28"/>
      <c r="L17" s="28"/>
      <c r="M17" s="29">
        <f t="shared" si="0"/>
        <v>9325.65</v>
      </c>
    </row>
    <row r="18" spans="1:13">
      <c r="A18" s="21" t="s">
        <v>41</v>
      </c>
      <c r="B18" s="30"/>
      <c r="C18" s="30"/>
      <c r="D18" s="30"/>
      <c r="E18" s="30">
        <v>179.5</v>
      </c>
      <c r="F18" s="30"/>
      <c r="G18" s="30"/>
      <c r="H18" s="28"/>
      <c r="I18" s="28"/>
      <c r="J18" s="28"/>
      <c r="K18" s="28"/>
      <c r="L18" s="28"/>
      <c r="M18" s="29">
        <f t="shared" si="0"/>
        <v>179.5</v>
      </c>
    </row>
    <row r="19" spans="1:13">
      <c r="A19" s="22" t="s">
        <v>46</v>
      </c>
      <c r="B19" s="30"/>
      <c r="C19" s="30"/>
      <c r="D19" s="30"/>
      <c r="E19" s="30"/>
      <c r="F19" s="30"/>
      <c r="G19" s="30"/>
      <c r="H19" s="28"/>
      <c r="I19" s="28">
        <v>3200</v>
      </c>
      <c r="J19" s="28"/>
      <c r="K19" s="29"/>
      <c r="L19" s="28"/>
      <c r="M19" s="29">
        <f t="shared" si="0"/>
        <v>3200</v>
      </c>
    </row>
    <row r="20" spans="1:13" ht="45">
      <c r="A20" s="22" t="s">
        <v>47</v>
      </c>
      <c r="B20" s="30"/>
      <c r="C20" s="30"/>
      <c r="D20" s="30"/>
      <c r="E20" s="30"/>
      <c r="F20" s="30"/>
      <c r="G20" s="30"/>
      <c r="H20" s="28"/>
      <c r="I20" s="28"/>
      <c r="J20" s="28">
        <f>75000</f>
        <v>75000</v>
      </c>
      <c r="K20" s="28"/>
      <c r="L20" s="28"/>
      <c r="M20" s="29">
        <f t="shared" si="0"/>
        <v>75000</v>
      </c>
    </row>
    <row r="21" spans="1:13">
      <c r="A21" s="22" t="s">
        <v>46</v>
      </c>
      <c r="B21" s="30"/>
      <c r="C21" s="30"/>
      <c r="D21" s="30"/>
      <c r="E21" s="30"/>
      <c r="F21" s="30"/>
      <c r="G21" s="30"/>
      <c r="H21" s="28"/>
      <c r="I21" s="28"/>
      <c r="J21" s="28"/>
      <c r="K21" s="28"/>
      <c r="L21" s="28">
        <v>2050</v>
      </c>
      <c r="M21" s="29">
        <f t="shared" si="0"/>
        <v>2050</v>
      </c>
    </row>
    <row r="22" spans="1:13">
      <c r="A22" s="24" t="s">
        <v>48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28">
        <v>11036.800000000001</v>
      </c>
      <c r="M22" s="29">
        <f t="shared" si="0"/>
        <v>11036.800000000001</v>
      </c>
    </row>
    <row r="23" spans="1:13">
      <c r="A23" s="43" t="s">
        <v>51</v>
      </c>
      <c r="B23" s="26">
        <v>31471.65</v>
      </c>
      <c r="C23" s="26">
        <v>31471.65</v>
      </c>
      <c r="D23" s="26">
        <v>31471.65</v>
      </c>
      <c r="E23" s="26">
        <v>31471.65</v>
      </c>
      <c r="F23" s="26">
        <v>31471.65</v>
      </c>
      <c r="G23" s="26">
        <v>31471.65</v>
      </c>
      <c r="H23" s="26">
        <v>33738.28</v>
      </c>
      <c r="I23" s="26">
        <v>33738.28</v>
      </c>
      <c r="J23" s="26">
        <v>33738.28</v>
      </c>
      <c r="K23" s="26">
        <v>33738.28</v>
      </c>
      <c r="L23" s="25">
        <f>K23*2</f>
        <v>67476.56</v>
      </c>
      <c r="M23" s="25">
        <f t="shared" si="0"/>
        <v>391259.58</v>
      </c>
    </row>
    <row r="24" spans="1:13" ht="30">
      <c r="A24" s="43" t="s">
        <v>52</v>
      </c>
      <c r="B24" s="26">
        <v>23387.675999999999</v>
      </c>
      <c r="C24" s="26">
        <v>4998</v>
      </c>
      <c r="D24" s="26">
        <v>2067.8040000000001</v>
      </c>
      <c r="E24" s="26">
        <v>2459.7959999999998</v>
      </c>
      <c r="F24" s="26">
        <v>22740.876</v>
      </c>
      <c r="G24" s="26">
        <v>0</v>
      </c>
      <c r="H24" s="26">
        <v>8927.76</v>
      </c>
      <c r="I24" s="26">
        <v>25024.367999999999</v>
      </c>
      <c r="J24" s="26">
        <v>0</v>
      </c>
      <c r="K24" s="26">
        <v>6001.5839999999998</v>
      </c>
      <c r="L24" s="27">
        <v>19843.608</v>
      </c>
      <c r="M24" s="25">
        <f t="shared" si="0"/>
        <v>115451.47200000001</v>
      </c>
    </row>
    <row r="25" spans="1:13">
      <c r="A25" s="23" t="s">
        <v>33</v>
      </c>
      <c r="B25" s="25">
        <f>B9+B11+B12+B13+B14+B10+B23+B24</f>
        <v>130812.25600000002</v>
      </c>
      <c r="C25" s="25">
        <f t="shared" ref="C25:L25" si="2">C9+C11+C12+C13+C14+C10+C23+C24</f>
        <v>94701.239999999991</v>
      </c>
      <c r="D25" s="25">
        <f t="shared" si="2"/>
        <v>94344.564000000013</v>
      </c>
      <c r="E25" s="25">
        <f t="shared" si="2"/>
        <v>105230.15600000002</v>
      </c>
      <c r="F25" s="25">
        <f t="shared" si="2"/>
        <v>106359.986</v>
      </c>
      <c r="G25" s="25">
        <f t="shared" si="2"/>
        <v>92494.16</v>
      </c>
      <c r="H25" s="25">
        <f t="shared" si="2"/>
        <v>98533.64</v>
      </c>
      <c r="I25" s="25">
        <f t="shared" si="2"/>
        <v>155660.05799999999</v>
      </c>
      <c r="J25" s="25">
        <f t="shared" si="2"/>
        <v>175998.75000000003</v>
      </c>
      <c r="K25" s="25">
        <f t="shared" si="2"/>
        <v>127412.054</v>
      </c>
      <c r="L25" s="25">
        <f t="shared" si="2"/>
        <v>228794.698</v>
      </c>
      <c r="M25" s="25">
        <f t="shared" si="0"/>
        <v>1410341.5620000002</v>
      </c>
    </row>
    <row r="26" spans="1:13">
      <c r="A26" s="12"/>
    </row>
  </sheetData>
  <mergeCells count="5">
    <mergeCell ref="B6:L6"/>
    <mergeCell ref="A6:A7"/>
    <mergeCell ref="M6:M7"/>
    <mergeCell ref="A2:M4"/>
    <mergeCell ref="A1:M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2025-03-25T11:20:10Z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