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B46" i="1" s="1"/>
  <c r="B39" i="1"/>
  <c r="C27" i="2"/>
  <c r="D27" i="2"/>
  <c r="E27" i="2"/>
  <c r="F27" i="2"/>
  <c r="G27" i="2"/>
  <c r="H27" i="2"/>
  <c r="I27" i="2"/>
  <c r="J27" i="2"/>
  <c r="K27" i="2"/>
  <c r="L27" i="2"/>
  <c r="B27" i="2"/>
  <c r="M14" i="2"/>
  <c r="M10" i="2"/>
  <c r="M11" i="2"/>
  <c r="M12" i="2"/>
  <c r="M13" i="2"/>
  <c r="M15" i="2"/>
  <c r="M16" i="2"/>
  <c r="M17" i="2"/>
  <c r="M18" i="2"/>
  <c r="M19" i="2"/>
  <c r="M20" i="2"/>
  <c r="M21" i="2"/>
  <c r="M22" i="2"/>
  <c r="M23" i="2"/>
  <c r="M24" i="2"/>
  <c r="M25" i="2"/>
  <c r="M26" i="2"/>
  <c r="M9" i="2"/>
  <c r="K14" i="2"/>
  <c r="C14" i="2"/>
  <c r="D14" i="2"/>
  <c r="E14" i="2"/>
  <c r="F14" i="2"/>
  <c r="G14" i="2"/>
  <c r="H14" i="2"/>
  <c r="I14" i="2"/>
  <c r="J14" i="2"/>
  <c r="L14" i="2"/>
  <c r="B14" i="2"/>
  <c r="M27" i="2" l="1"/>
  <c r="C46" i="1" s="1"/>
  <c r="E46" i="1" s="1"/>
</calcChain>
</file>

<file path=xl/sharedStrings.xml><?xml version="1.0" encoding="utf-8"?>
<sst xmlns="http://schemas.openxmlformats.org/spreadsheetml/2006/main" count="71" uniqueCount="70">
  <si>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</si>
  <si>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</si>
  <si>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</si>
  <si>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</si>
  <si>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</si>
  <si>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</si>
  <si>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</si>
  <si>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</si>
  <si>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</si>
  <si>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</si>
  <si>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</si>
  <si>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</si>
  <si>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</si>
  <si>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</si>
  <si>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</si>
  <si>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</si>
  <si>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</si>
  <si>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</si>
  <si>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</si>
  <si>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</si>
  <si>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</si>
  <si>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</si>
  <si>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</si>
  <si>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</si>
  <si>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</si>
  <si>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</si>
  <si>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</si>
  <si>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</si>
  <si>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</si>
  <si>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</si>
  <si>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</si>
  <si>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</si>
  <si>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</si>
  <si>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</si>
  <si>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</si>
  <si>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</si>
  <si>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</si>
  <si>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</si>
  <si>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</si>
  <si>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</si>
  <si>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</si>
  <si>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Проверка испытаний внутреннего и наружного противопожарного водопровода ООО "Прометей"март</t>
  </si>
  <si>
    <t>Окраска  краской фасадной</t>
  </si>
  <si>
    <t>Замена колеса</t>
  </si>
  <si>
    <t>Отчет управляющей организации о выполнении условий договора управления многоквартирным домом по адресу: г. Белгород, ул. Шумилова 8.</t>
  </si>
  <si>
    <t>г. Белгород, ул. Шумилова 8.</t>
  </si>
  <si>
    <t>Установка секций  почтовых ящиков с укреплением</t>
  </si>
  <si>
    <t>Разработка докуменации по пожарной безопасности. ООО Прометей</t>
  </si>
  <si>
    <t>Окраска деревьев</t>
  </si>
  <si>
    <t>Ремонт входных дверей</t>
  </si>
  <si>
    <t>Ремонт мусорных контейнеров</t>
  </si>
  <si>
    <t>Установка аварийного питания</t>
  </si>
  <si>
    <t>ноябрь-декабрь</t>
  </si>
  <si>
    <t>ТО системы автоматического дымоудаления</t>
  </si>
  <si>
    <t>7. Услуга управления</t>
  </si>
  <si>
    <t>8. Оплачено ресурсоснабжающим организациям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</si>
  <si>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</si>
  <si>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</si>
  <si>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</si>
  <si>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Начислено </t>
  </si>
  <si>
    <t xml:space="preserve">Оплачено </t>
  </si>
  <si>
    <t xml:space="preserve">Содержание помещений </t>
  </si>
  <si>
    <t>Электроэнергия на ОДН</t>
  </si>
  <si>
    <t xml:space="preserve">Аренда имущества 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</si>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</sst>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.##0.00\ &quot;₽&quot;_-;\-* #\.##0.00\ &quot;₽&quot;_-;_-* \-??\ &quot;₽&quot;_-;_-@_-"/>
    <numFmt numFmtId="165" formatCode="#\ ##0.00"/>
    <numFmt numFmtId="166" formatCode="#\ ##0.00_ 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7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Font="1" applyBorder="1" applyAlignment="1">
      <alignment horizontal="right" vertical="center" wrapText="1" indent="1"/>
    </xf>
    <xf numFmtId="165" fontId="7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Fill="1" applyBorder="1" applyAlignment="1" applyProtection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Fill="1" applyBorder="1" applyAlignment="1" applyProtection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166" fontId="17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5" zoomScaleNormal="85" workbookViewId="0">
      <selection activeCell="B42" sqref="B42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7" t="s">
        <v>0</v>
      </c>
      <c r="B1" s="57"/>
      <c r="C1" s="57"/>
      <c r="D1" s="57"/>
      <c r="E1" s="8"/>
      <c r="F1" s="8"/>
      <c r="G1" s="8"/>
      <c r="H1" s="8"/>
      <c r="I1" s="8"/>
    </row>
    <row r="4" spans="1:9" ht="15" customHeight="1">
      <c r="A4" s="58" t="s">
        <v>44</v>
      </c>
      <c r="B4" s="58"/>
      <c r="C4" s="58"/>
      <c r="D4" s="58"/>
      <c r="E4" s="9"/>
      <c r="F4" s="9"/>
      <c r="G4" s="9"/>
      <c r="H4" s="9"/>
      <c r="I4" s="9"/>
    </row>
    <row r="5" spans="1:9" ht="15" customHeight="1">
      <c r="A5" s="58"/>
      <c r="B5" s="58"/>
      <c r="C5" s="58"/>
      <c r="D5" s="58"/>
      <c r="E5" s="9"/>
      <c r="F5" s="9"/>
      <c r="G5" s="9"/>
      <c r="H5" s="9"/>
      <c r="I5" s="9"/>
    </row>
    <row r="8" spans="1:9" ht="15.75">
      <c r="B8" s="55" t="s">
        <v>1</v>
      </c>
      <c r="C8" s="55"/>
      <c r="D8" s="10"/>
      <c r="E8" s="10"/>
      <c r="F8" s="10"/>
      <c r="G8" s="2"/>
    </row>
    <row r="9" spans="1:9" ht="15.75" customHeight="1">
      <c r="A9" s="3"/>
      <c r="B9" s="59" t="s">
        <v>2</v>
      </c>
      <c r="C9" s="59"/>
      <c r="D9" s="5"/>
      <c r="E9" s="5"/>
      <c r="F9" s="5"/>
      <c r="G9" s="5"/>
      <c r="H9" s="4"/>
    </row>
    <row r="11" spans="1:9">
      <c r="A11" s="60" t="s">
        <v>3</v>
      </c>
      <c r="B11" s="61"/>
      <c r="C11" s="36" t="s">
        <v>45</v>
      </c>
    </row>
    <row r="12" spans="1:9">
      <c r="A12" s="60" t="s">
        <v>4</v>
      </c>
      <c r="B12" s="61"/>
      <c r="C12" s="13">
        <v>2014</v>
      </c>
    </row>
    <row r="13" spans="1:9">
      <c r="A13" s="60" t="s">
        <v>5</v>
      </c>
      <c r="B13" s="61"/>
      <c r="C13" s="37">
        <v>0</v>
      </c>
    </row>
    <row r="14" spans="1:9">
      <c r="A14" s="60" t="s">
        <v>6</v>
      </c>
      <c r="B14" s="61"/>
      <c r="C14" s="38">
        <v>11077.7</v>
      </c>
    </row>
    <row r="15" spans="1:9">
      <c r="A15" s="60" t="s">
        <v>7</v>
      </c>
      <c r="B15" s="61"/>
      <c r="C15" s="38">
        <v>7533.9</v>
      </c>
    </row>
    <row r="16" spans="1:9">
      <c r="A16" s="62" t="s">
        <v>8</v>
      </c>
      <c r="B16" s="63"/>
      <c r="C16" s="38">
        <v>0</v>
      </c>
    </row>
    <row r="19" spans="1:4" ht="15.75">
      <c r="A19" s="55" t="s">
        <v>9</v>
      </c>
      <c r="B19" s="55"/>
      <c r="C19" s="55"/>
      <c r="D19" s="55"/>
    </row>
    <row r="20" spans="1:4" ht="15" customHeight="1">
      <c r="A20" s="59" t="s">
        <v>56</v>
      </c>
      <c r="B20" s="59"/>
      <c r="C20" s="59"/>
      <c r="D20" s="59"/>
    </row>
    <row r="21" spans="1:4" ht="15" customHeight="1">
      <c r="A21" s="59"/>
      <c r="B21" s="59"/>
      <c r="C21" s="59"/>
      <c r="D21" s="59"/>
    </row>
    <row r="22" spans="1:4" ht="15" customHeight="1">
      <c r="A22" s="59"/>
      <c r="B22" s="59"/>
      <c r="C22" s="59"/>
      <c r="D22" s="59"/>
    </row>
    <row r="24" spans="1:4" ht="15" customHeight="1">
      <c r="A24" s="64" t="s">
        <v>57</v>
      </c>
      <c r="B24" s="65"/>
      <c r="C24" s="65"/>
      <c r="D24" s="66"/>
    </row>
    <row r="25" spans="1:4">
      <c r="A25" s="67"/>
      <c r="B25" s="68"/>
      <c r="C25" s="68"/>
      <c r="D25" s="69"/>
    </row>
    <row r="26" spans="1:4" ht="30">
      <c r="A26" s="6" t="s">
        <v>10</v>
      </c>
      <c r="B26" s="56" t="s">
        <v>11</v>
      </c>
      <c r="C26" s="56"/>
      <c r="D26" s="1" t="s">
        <v>12</v>
      </c>
    </row>
    <row r="27" spans="1:4">
      <c r="A27" s="11" t="s">
        <v>34</v>
      </c>
      <c r="B27" s="52" t="s">
        <v>13</v>
      </c>
      <c r="C27" s="52"/>
      <c r="D27" s="7">
        <v>18.78</v>
      </c>
    </row>
    <row r="28" spans="1:4">
      <c r="A28" s="11" t="s">
        <v>35</v>
      </c>
      <c r="B28" s="52" t="s">
        <v>13</v>
      </c>
      <c r="C28" s="52"/>
      <c r="D28" s="7">
        <v>20.100000000000001</v>
      </c>
    </row>
    <row r="30" spans="1:4" ht="15.75">
      <c r="A30" s="53" t="s">
        <v>14</v>
      </c>
      <c r="B30" s="53"/>
      <c r="C30" s="53"/>
    </row>
    <row r="31" spans="1:4" ht="15.75">
      <c r="A31" s="54" t="s">
        <v>58</v>
      </c>
      <c r="B31" s="54"/>
      <c r="C31" s="54"/>
      <c r="D31" s="10"/>
    </row>
    <row r="32" spans="1:4" ht="15" customHeight="1">
      <c r="A32" s="54"/>
      <c r="B32" s="54"/>
      <c r="C32" s="54"/>
      <c r="D32" s="5"/>
    </row>
    <row r="33" spans="1:5" ht="15" customHeight="1">
      <c r="A33" s="54"/>
      <c r="B33" s="54"/>
      <c r="C33" s="54"/>
      <c r="D33" s="5"/>
    </row>
    <row r="34" spans="1:5" ht="15" customHeight="1">
      <c r="A34" s="14"/>
      <c r="B34" s="14" t="s">
        <v>59</v>
      </c>
      <c r="C34" s="14" t="s">
        <v>60</v>
      </c>
      <c r="D34" s="39"/>
      <c r="E34" s="40"/>
    </row>
    <row r="35" spans="1:5">
      <c r="A35" s="41" t="s">
        <v>61</v>
      </c>
      <c r="B35" s="42">
        <v>1757507.8200000003</v>
      </c>
      <c r="C35" s="42">
        <v>1728756.5499999998</v>
      </c>
      <c r="D35" s="43"/>
      <c r="E35" s="40"/>
    </row>
    <row r="36" spans="1:5">
      <c r="A36" s="41" t="s">
        <v>62</v>
      </c>
      <c r="B36" s="42">
        <v>169523.58</v>
      </c>
      <c r="C36" s="42">
        <v>165520.87999999998</v>
      </c>
      <c r="D36" s="44"/>
      <c r="E36" s="40"/>
    </row>
    <row r="37" spans="1:5">
      <c r="A37" s="41" t="s">
        <v>63</v>
      </c>
      <c r="B37" s="42">
        <v>2400</v>
      </c>
      <c r="C37" s="42">
        <v>2369.1126279863502</v>
      </c>
      <c r="D37" s="45"/>
      <c r="E37" s="40"/>
    </row>
    <row r="38" spans="1:5">
      <c r="A38" s="41" t="s">
        <v>64</v>
      </c>
      <c r="B38" s="42">
        <v>-16397.09</v>
      </c>
      <c r="C38" s="42"/>
      <c r="D38" s="40"/>
      <c r="E38" s="40"/>
    </row>
    <row r="39" spans="1:5">
      <c r="A39" s="46" t="s">
        <v>65</v>
      </c>
      <c r="B39" s="42">
        <f>B35+B36+B38+B37</f>
        <v>1913034.3100000003</v>
      </c>
      <c r="C39" s="42">
        <f>C35+C36+C37</f>
        <v>1896646.5426279861</v>
      </c>
    </row>
    <row r="43" spans="1:5" ht="15.75">
      <c r="A43" s="55" t="s">
        <v>15</v>
      </c>
      <c r="B43" s="55"/>
      <c r="C43" s="55"/>
      <c r="D43" s="55"/>
      <c r="E43" s="55"/>
    </row>
    <row r="44" spans="1:5" ht="38.25" customHeight="1">
      <c r="A44" s="47" t="s">
        <v>17</v>
      </c>
      <c r="B44" s="47"/>
      <c r="C44" s="47"/>
      <c r="D44" s="47"/>
      <c r="E44" s="47"/>
    </row>
    <row r="45" spans="1:5" ht="105">
      <c r="A45" s="15" t="s">
        <v>66</v>
      </c>
      <c r="B45" s="15" t="s">
        <v>67</v>
      </c>
      <c r="C45" s="48" t="s">
        <v>68</v>
      </c>
      <c r="D45" s="49"/>
      <c r="E45" s="15" t="s">
        <v>69</v>
      </c>
    </row>
    <row r="46" spans="1:5">
      <c r="A46" s="42">
        <v>-114199</v>
      </c>
      <c r="B46" s="42">
        <f>C39</f>
        <v>1896646.5426279861</v>
      </c>
      <c r="C46" s="50">
        <f>'Раздел 5'!M27</f>
        <v>1783142.6486402818</v>
      </c>
      <c r="D46" s="51"/>
      <c r="E46" s="42">
        <f>A46+B46-C46</f>
        <v>-695.10601229569875</v>
      </c>
    </row>
  </sheetData>
  <mergeCells count="22"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  <mergeCell ref="A44:E44"/>
    <mergeCell ref="C45:D45"/>
    <mergeCell ref="C46:D46"/>
    <mergeCell ref="B27:C27"/>
    <mergeCell ref="B28:C28"/>
    <mergeCell ref="A30:C30"/>
    <mergeCell ref="A31:C33"/>
    <mergeCell ref="A43:E4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6" zoomScaleNormal="100" workbookViewId="0">
      <selection activeCell="B9" sqref="B9:L13"/>
    </sheetView>
  </sheetViews>
  <sheetFormatPr defaultColWidth="8.85546875" defaultRowHeight="15"/>
  <cols>
    <col min="1" max="1" width="38.28515625" bestFit="1" customWidth="1"/>
    <col min="2" max="2" width="10.140625" bestFit="1" customWidth="1"/>
    <col min="3" max="11" width="10" bestFit="1" customWidth="1"/>
    <col min="12" max="12" width="16.140625" bestFit="1" customWidth="1"/>
    <col min="13" max="13" width="32.85546875" bestFit="1" customWidth="1"/>
  </cols>
  <sheetData>
    <row r="1" spans="1:13" ht="15.75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6" spans="1:13">
      <c r="A6" s="71" t="s">
        <v>19</v>
      </c>
      <c r="B6" s="70" t="s">
        <v>20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1" t="s">
        <v>21</v>
      </c>
    </row>
    <row r="7" spans="1:13">
      <c r="A7" s="71"/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17" t="s">
        <v>30</v>
      </c>
      <c r="K7" s="17" t="s">
        <v>31</v>
      </c>
      <c r="L7" s="17" t="s">
        <v>52</v>
      </c>
      <c r="M7" s="71"/>
    </row>
    <row r="8" spans="1:1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</row>
    <row r="9" spans="1:13" ht="30">
      <c r="A9" s="18" t="s">
        <v>32</v>
      </c>
      <c r="B9" s="24">
        <v>13453</v>
      </c>
      <c r="C9" s="24">
        <v>13453</v>
      </c>
      <c r="D9" s="24">
        <v>13453</v>
      </c>
      <c r="E9" s="24">
        <v>23184.6</v>
      </c>
      <c r="F9" s="24">
        <v>13453</v>
      </c>
      <c r="G9" s="24">
        <v>13453</v>
      </c>
      <c r="H9" s="24">
        <v>13453</v>
      </c>
      <c r="I9" s="24">
        <v>13453</v>
      </c>
      <c r="J9" s="24">
        <v>13453</v>
      </c>
      <c r="K9" s="24">
        <v>23174.430000000004</v>
      </c>
      <c r="L9" s="24">
        <v>31144</v>
      </c>
      <c r="M9" s="24">
        <f>SUM(B9:L9)</f>
        <v>185127.03</v>
      </c>
    </row>
    <row r="10" spans="1:13">
      <c r="A10" s="19" t="s">
        <v>36</v>
      </c>
      <c r="B10" s="26">
        <v>3625</v>
      </c>
      <c r="C10" s="24">
        <v>3625</v>
      </c>
      <c r="D10" s="24">
        <v>3625</v>
      </c>
      <c r="E10" s="24">
        <v>3625</v>
      </c>
      <c r="F10" s="24">
        <v>3625</v>
      </c>
      <c r="G10" s="24">
        <v>3625</v>
      </c>
      <c r="H10" s="24">
        <v>3625</v>
      </c>
      <c r="I10" s="24">
        <v>3769</v>
      </c>
      <c r="J10" s="24">
        <v>3769</v>
      </c>
      <c r="K10" s="24">
        <v>3769</v>
      </c>
      <c r="L10" s="24">
        <v>8714</v>
      </c>
      <c r="M10" s="24">
        <f t="shared" ref="M10:M26" si="0">SUM(B10:L10)</f>
        <v>45396</v>
      </c>
    </row>
    <row r="11" spans="1:13">
      <c r="A11" s="18" t="s">
        <v>37</v>
      </c>
      <c r="B11" s="24">
        <v>21392.05</v>
      </c>
      <c r="C11" s="24">
        <v>14550.349999999999</v>
      </c>
      <c r="D11" s="24">
        <v>6702.05</v>
      </c>
      <c r="E11" s="24">
        <v>9498.0499999999993</v>
      </c>
      <c r="F11" s="24">
        <v>9058.0499999999993</v>
      </c>
      <c r="G11" s="24">
        <v>10477.849999999999</v>
      </c>
      <c r="H11" s="24">
        <v>9258.0499999999993</v>
      </c>
      <c r="I11" s="24">
        <v>10088.32</v>
      </c>
      <c r="J11" s="24">
        <v>8908.0499999999993</v>
      </c>
      <c r="K11" s="24">
        <v>8548.0499999999993</v>
      </c>
      <c r="L11" s="24">
        <v>21637.1</v>
      </c>
      <c r="M11" s="24">
        <f t="shared" si="0"/>
        <v>130117.97</v>
      </c>
    </row>
    <row r="12" spans="1:13" ht="45">
      <c r="A12" s="19" t="s">
        <v>38</v>
      </c>
      <c r="B12" s="27">
        <v>13217.28</v>
      </c>
      <c r="C12" s="27">
        <v>180</v>
      </c>
      <c r="D12" s="27">
        <v>2514</v>
      </c>
      <c r="E12" s="27">
        <v>24413.5</v>
      </c>
      <c r="F12" s="27">
        <v>8700</v>
      </c>
      <c r="G12" s="27">
        <v>19808.95</v>
      </c>
      <c r="H12" s="27">
        <v>15421.75</v>
      </c>
      <c r="I12" s="27">
        <v>9500</v>
      </c>
      <c r="J12" s="27">
        <v>4900</v>
      </c>
      <c r="K12" s="27">
        <v>14864.8</v>
      </c>
      <c r="L12" s="27">
        <v>22099.54</v>
      </c>
      <c r="M12" s="24">
        <f t="shared" si="0"/>
        <v>135619.82</v>
      </c>
    </row>
    <row r="13" spans="1:13" ht="45">
      <c r="A13" s="20" t="s">
        <v>39</v>
      </c>
      <c r="B13" s="27">
        <v>16521.579999999998</v>
      </c>
      <c r="C13" s="27">
        <v>20864.329999999998</v>
      </c>
      <c r="D13" s="27">
        <v>25807.530000000002</v>
      </c>
      <c r="E13" s="27">
        <v>9934.4</v>
      </c>
      <c r="F13" s="27">
        <v>15290.039999999999</v>
      </c>
      <c r="G13" s="27">
        <v>15304.800000000001</v>
      </c>
      <c r="H13" s="27">
        <v>16303.8</v>
      </c>
      <c r="I13" s="27">
        <v>7717.88</v>
      </c>
      <c r="J13" s="27">
        <v>46994.270000000004</v>
      </c>
      <c r="K13" s="27">
        <v>40710.960000000006</v>
      </c>
      <c r="L13" s="27">
        <v>45172.329999999994</v>
      </c>
      <c r="M13" s="24">
        <f t="shared" si="0"/>
        <v>260621.92</v>
      </c>
    </row>
    <row r="14" spans="1:13" ht="30">
      <c r="A14" s="19" t="s">
        <v>40</v>
      </c>
      <c r="B14" s="28">
        <f t="shared" ref="B14:L14" si="1">SUM(B15:B24)</f>
        <v>1333</v>
      </c>
      <c r="C14" s="28">
        <f t="shared" si="1"/>
        <v>0</v>
      </c>
      <c r="D14" s="28">
        <f t="shared" si="1"/>
        <v>36375</v>
      </c>
      <c r="E14" s="28">
        <f t="shared" si="1"/>
        <v>6647.27</v>
      </c>
      <c r="F14" s="28">
        <f t="shared" si="1"/>
        <v>0</v>
      </c>
      <c r="G14" s="28">
        <f t="shared" si="1"/>
        <v>6173</v>
      </c>
      <c r="H14" s="28">
        <f t="shared" si="1"/>
        <v>3000</v>
      </c>
      <c r="I14" s="28">
        <f t="shared" si="1"/>
        <v>3000</v>
      </c>
      <c r="J14" s="28">
        <f t="shared" si="1"/>
        <v>3000</v>
      </c>
      <c r="K14" s="28">
        <f t="shared" si="1"/>
        <v>7415.4400000000005</v>
      </c>
      <c r="L14" s="28">
        <f t="shared" si="1"/>
        <v>81888.5</v>
      </c>
      <c r="M14" s="24">
        <f>SUM(B14:L14)</f>
        <v>148832.21000000002</v>
      </c>
    </row>
    <row r="15" spans="1:13" ht="30">
      <c r="A15" s="21" t="s">
        <v>46</v>
      </c>
      <c r="B15" s="30">
        <v>1333</v>
      </c>
      <c r="C15" s="17"/>
      <c r="D15" s="30"/>
      <c r="E15" s="17"/>
      <c r="F15" s="30"/>
      <c r="G15" s="30"/>
      <c r="H15" s="33"/>
      <c r="I15" s="33"/>
      <c r="J15" s="33"/>
      <c r="K15" s="33"/>
      <c r="L15" s="33"/>
      <c r="M15" s="25">
        <f t="shared" si="0"/>
        <v>1333</v>
      </c>
    </row>
    <row r="16" spans="1:13" ht="30">
      <c r="A16" s="21" t="s">
        <v>53</v>
      </c>
      <c r="B16" s="33"/>
      <c r="C16" s="30"/>
      <c r="D16" s="30">
        <v>3000</v>
      </c>
      <c r="E16" s="30">
        <v>3000</v>
      </c>
      <c r="F16" s="30"/>
      <c r="G16" s="30">
        <v>3000</v>
      </c>
      <c r="H16" s="33">
        <v>3000</v>
      </c>
      <c r="I16" s="33">
        <v>3000</v>
      </c>
      <c r="J16" s="33">
        <v>3000</v>
      </c>
      <c r="K16" s="33">
        <v>3000</v>
      </c>
      <c r="L16" s="33">
        <v>9000</v>
      </c>
      <c r="M16" s="25">
        <f t="shared" si="0"/>
        <v>30000</v>
      </c>
    </row>
    <row r="17" spans="1:13" ht="45">
      <c r="A17" s="21" t="s">
        <v>41</v>
      </c>
      <c r="B17" s="33"/>
      <c r="C17" s="30"/>
      <c r="D17" s="30">
        <v>33150</v>
      </c>
      <c r="E17" s="30"/>
      <c r="F17" s="30"/>
      <c r="G17" s="30"/>
      <c r="H17" s="33"/>
      <c r="I17" s="33"/>
      <c r="J17" s="33"/>
      <c r="K17" s="33"/>
      <c r="L17" s="33">
        <v>33150</v>
      </c>
      <c r="M17" s="25">
        <f t="shared" si="0"/>
        <v>66300</v>
      </c>
    </row>
    <row r="18" spans="1:13" ht="30">
      <c r="A18" s="21" t="s">
        <v>47</v>
      </c>
      <c r="B18" s="33"/>
      <c r="C18" s="33"/>
      <c r="D18" s="30">
        <v>225</v>
      </c>
      <c r="E18" s="30">
        <v>225</v>
      </c>
      <c r="F18" s="30"/>
      <c r="G18" s="30">
        <v>225</v>
      </c>
      <c r="H18" s="33"/>
      <c r="I18" s="33"/>
      <c r="J18" s="33"/>
      <c r="K18" s="33"/>
      <c r="L18" s="33"/>
      <c r="M18" s="25">
        <f t="shared" si="0"/>
        <v>675</v>
      </c>
    </row>
    <row r="19" spans="1:13">
      <c r="A19" s="22" t="s">
        <v>42</v>
      </c>
      <c r="B19" s="34"/>
      <c r="C19" s="34"/>
      <c r="D19" s="34"/>
      <c r="E19" s="34">
        <v>3182.27</v>
      </c>
      <c r="F19" s="29"/>
      <c r="G19" s="35"/>
      <c r="H19" s="33"/>
      <c r="I19" s="33"/>
      <c r="J19" s="33"/>
      <c r="K19" s="33"/>
      <c r="L19" s="33"/>
      <c r="M19" s="25">
        <f t="shared" si="0"/>
        <v>3182.27</v>
      </c>
    </row>
    <row r="20" spans="1:13">
      <c r="A20" s="22" t="s">
        <v>48</v>
      </c>
      <c r="B20" s="33"/>
      <c r="C20" s="33"/>
      <c r="D20" s="33"/>
      <c r="E20" s="30">
        <v>240</v>
      </c>
      <c r="F20" s="33"/>
      <c r="G20" s="33"/>
      <c r="H20" s="33"/>
      <c r="I20" s="33"/>
      <c r="J20" s="33"/>
      <c r="K20" s="33"/>
      <c r="L20" s="33"/>
      <c r="M20" s="25">
        <f t="shared" si="0"/>
        <v>240</v>
      </c>
    </row>
    <row r="21" spans="1:13">
      <c r="A21" s="21" t="s">
        <v>43</v>
      </c>
      <c r="B21" s="33"/>
      <c r="C21" s="33"/>
      <c r="D21" s="33"/>
      <c r="E21" s="33"/>
      <c r="F21" s="33"/>
      <c r="G21" s="30">
        <v>2948</v>
      </c>
      <c r="H21" s="33"/>
      <c r="I21" s="33"/>
      <c r="J21" s="33"/>
      <c r="K21" s="33">
        <v>4415.4400000000005</v>
      </c>
      <c r="L21" s="33"/>
      <c r="M21" s="25">
        <f t="shared" si="0"/>
        <v>7363.4400000000005</v>
      </c>
    </row>
    <row r="22" spans="1:13">
      <c r="A22" s="21" t="s">
        <v>49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>
        <v>1742</v>
      </c>
      <c r="M22" s="25">
        <f t="shared" si="0"/>
        <v>1742</v>
      </c>
    </row>
    <row r="23" spans="1:13">
      <c r="A23" s="21" t="s">
        <v>50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>
        <v>15175.35</v>
      </c>
      <c r="M23" s="25">
        <f t="shared" si="0"/>
        <v>15175.35</v>
      </c>
    </row>
    <row r="24" spans="1:13">
      <c r="A24" s="21" t="s">
        <v>51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>
        <v>22821.15</v>
      </c>
      <c r="M24" s="25">
        <f t="shared" si="0"/>
        <v>22821.15</v>
      </c>
    </row>
    <row r="25" spans="1:13">
      <c r="A25" s="19" t="s">
        <v>54</v>
      </c>
      <c r="B25" s="31">
        <v>57465.071773380289</v>
      </c>
      <c r="C25" s="31">
        <v>57465.071773380289</v>
      </c>
      <c r="D25" s="31">
        <v>57465.071773380289</v>
      </c>
      <c r="E25" s="31">
        <v>57465.071773380289</v>
      </c>
      <c r="F25" s="31">
        <v>57465.071773380289</v>
      </c>
      <c r="G25" s="31">
        <v>57465.071773380289</v>
      </c>
      <c r="H25" s="31">
        <v>61476.623999999989</v>
      </c>
      <c r="I25" s="31">
        <v>61476.623999999989</v>
      </c>
      <c r="J25" s="31">
        <v>61476.623999999989</v>
      </c>
      <c r="K25" s="31">
        <v>61476.623999999989</v>
      </c>
      <c r="L25" s="31">
        <v>122953.24799999998</v>
      </c>
      <c r="M25" s="32">
        <f t="shared" si="0"/>
        <v>713650.17464028171</v>
      </c>
    </row>
    <row r="26" spans="1:13" ht="30">
      <c r="A26" s="19" t="s">
        <v>55</v>
      </c>
      <c r="B26" s="31">
        <v>31525.091999999997</v>
      </c>
      <c r="C26" s="31">
        <v>9072.3359999999993</v>
      </c>
      <c r="D26" s="31">
        <v>1838.472</v>
      </c>
      <c r="E26" s="31">
        <v>11637.972</v>
      </c>
      <c r="F26" s="31">
        <v>22082.315999999999</v>
      </c>
      <c r="G26" s="31">
        <v>0</v>
      </c>
      <c r="H26" s="31">
        <v>18870.047999999999</v>
      </c>
      <c r="I26" s="31">
        <v>20153.172000000002</v>
      </c>
      <c r="J26" s="31">
        <v>8071.7160000000003</v>
      </c>
      <c r="K26" s="31">
        <v>13439.171999999999</v>
      </c>
      <c r="L26" s="31">
        <v>27087.227999999999</v>
      </c>
      <c r="M26" s="32">
        <f t="shared" si="0"/>
        <v>163777.524</v>
      </c>
    </row>
    <row r="27" spans="1:13">
      <c r="A27" s="23" t="s">
        <v>33</v>
      </c>
      <c r="B27" s="32">
        <f>B9+B11+B12+B13+B14+B10+B25+B26</f>
        <v>158532.07377338028</v>
      </c>
      <c r="C27" s="32">
        <f t="shared" ref="C27:L27" si="2">C9+C11+C12+C13+C14+C10+C25+C26</f>
        <v>119210.08777338028</v>
      </c>
      <c r="D27" s="32">
        <f t="shared" si="2"/>
        <v>147780.1237733803</v>
      </c>
      <c r="E27" s="32">
        <f t="shared" si="2"/>
        <v>146405.86377338029</v>
      </c>
      <c r="F27" s="32">
        <f t="shared" si="2"/>
        <v>129673.47777338029</v>
      </c>
      <c r="G27" s="32">
        <f t="shared" si="2"/>
        <v>126307.67177338029</v>
      </c>
      <c r="H27" s="32">
        <f t="shared" si="2"/>
        <v>141408.272</v>
      </c>
      <c r="I27" s="32">
        <f t="shared" si="2"/>
        <v>129157.996</v>
      </c>
      <c r="J27" s="32">
        <f t="shared" si="2"/>
        <v>150572.65999999997</v>
      </c>
      <c r="K27" s="32">
        <f t="shared" si="2"/>
        <v>173398.476</v>
      </c>
      <c r="L27" s="32">
        <f t="shared" si="2"/>
        <v>360695.946</v>
      </c>
      <c r="M27" s="32">
        <f>SUM(B27:L27)</f>
        <v>1783142.6486402818</v>
      </c>
    </row>
    <row r="28" spans="1:13">
      <c r="A28" s="12"/>
      <c r="B28" s="16"/>
      <c r="C28" s="16"/>
      <c r="D28" s="16"/>
      <c r="E28" s="16"/>
      <c r="F28" s="16"/>
    </row>
  </sheetData>
  <mergeCells count="5">
    <mergeCell ref="B6:L6"/>
    <mergeCell ref="A6:A7"/>
    <mergeCell ref="M6:M7"/>
    <mergeCell ref="A2:M4"/>
    <mergeCell ref="A1:M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