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E26" i="2"/>
  <c r="F26" i="2"/>
  <c r="G26" i="2"/>
  <c r="H26" i="2"/>
  <c r="I26" i="2"/>
  <c r="J26" i="2"/>
  <c r="K26" i="2"/>
  <c r="L26" i="2"/>
  <c r="B26" i="2"/>
  <c r="C39" i="1"/>
  <c r="B46" i="1" s="1"/>
  <c r="B39" i="1"/>
  <c r="M9" i="2"/>
  <c r="M12" i="2"/>
  <c r="C13" i="2"/>
  <c r="D13" i="2"/>
  <c r="E13" i="2"/>
  <c r="F13" i="2"/>
  <c r="G13" i="2"/>
  <c r="H13" i="2"/>
  <c r="I13" i="2"/>
  <c r="J13" i="2"/>
  <c r="K13" i="2"/>
  <c r="L13" i="2"/>
  <c r="M13" i="2" s="1"/>
  <c r="B13" i="2"/>
  <c r="M10" i="2"/>
  <c r="M11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 l="1"/>
  <c r="C46" i="1" s="1"/>
  <c r="E46" i="1" s="1"/>
</calcChain>
</file>

<file path=xl/sharedStrings.xml><?xml version="1.0" encoding="utf-8"?>
<sst xmlns="http://schemas.openxmlformats.org/spreadsheetml/2006/main" count="70" uniqueCount="69">
  <si>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</si>
  <si>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</si>
  <si>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</si>
  <si>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</si>
  <si>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</si>
  <si>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</si>
  <si>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</si>
  <si>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</si>
  <si>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</si>
  <si>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</si>
  <si>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</si>
  <si>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</si>
  <si>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</si>
  <si>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</si>
  <si>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</si>
  <si>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</si>
  <si>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</si>
  <si>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</si>
  <si>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</si>
  <si>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</si>
  <si>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</si>
  <si>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</si>
  <si>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</si>
  <si>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</si>
  <si>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</si>
  <si>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</si>
  <si>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</si>
  <si>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</si>
  <si>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</si>
  <si>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</si>
  <si>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</si>
  <si>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</si>
  <si>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</si>
  <si>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</si>
  <si>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</si>
  <si>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</si>
  <si>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</si>
  <si>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</si>
  <si>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</si>
  <si>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</si>
  <si>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бордюров краской фасадной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</si>
  <si>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</si>
  <si>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ул.Шумилова 12.</t>
  </si>
  <si>
    <t>г. Белгород, ул. Шумилова 12.</t>
  </si>
  <si>
    <t>Замена электроламп</t>
  </si>
  <si>
    <t>Ремонт парапета.</t>
  </si>
  <si>
    <t>Окраска лавочек</t>
  </si>
  <si>
    <t>Ремонт  л.маршей.</t>
  </si>
  <si>
    <t>Электромонтажные работы</t>
  </si>
  <si>
    <t>Ремонт фасада</t>
  </si>
  <si>
    <t>установка решетки</t>
  </si>
  <si>
    <t>Ремонт лестничных клеток</t>
  </si>
  <si>
    <t>ноябрь-декабрь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</si>
  <si>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</si>
  <si>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</si>
  <si>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</si>
  <si>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</si>
  <si>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</si>
  <si>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</si>
  <si>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</si>
  <si>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</si>
  <si>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</si>
  <si>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 xml:space="preserve">Аренда имущества 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</si>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</sst>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.##0.00\ &quot;₽&quot;_-;\-* #\.##0.00\ &quot;₽&quot;_-;_-* \-??\ &quot;₽&quot;_-;_-@_-"/>
    <numFmt numFmtId="165" formatCode="#\ ##0.00"/>
    <numFmt numFmtId="166" formatCode="#\ ##0.00_ 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/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165" fontId="7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2" fontId="16" fillId="0" borderId="1" xfId="0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horizontal="center" vertical="top" wrapText="1"/>
    </xf>
    <xf numFmtId="166" fontId="16" fillId="0" borderId="1" xfId="1" applyNumberFormat="1" applyFont="1" applyFill="1" applyBorder="1" applyAlignment="1" applyProtection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4" zoomScale="85" zoomScaleNormal="85" workbookViewId="0">
      <selection activeCell="E23" sqref="E23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2" t="s">
        <v>0</v>
      </c>
      <c r="B1" s="52"/>
      <c r="C1" s="52"/>
      <c r="D1" s="52"/>
      <c r="E1" s="8"/>
      <c r="F1" s="8"/>
      <c r="G1" s="8"/>
      <c r="H1" s="8"/>
      <c r="I1" s="8"/>
    </row>
    <row r="4" spans="1:9" ht="15" customHeight="1">
      <c r="A4" s="53" t="s">
        <v>42</v>
      </c>
      <c r="B4" s="53"/>
      <c r="C4" s="53"/>
      <c r="D4" s="53"/>
      <c r="E4" s="9"/>
      <c r="F4" s="9"/>
      <c r="G4" s="9"/>
      <c r="H4" s="9"/>
      <c r="I4" s="9"/>
    </row>
    <row r="5" spans="1:9" ht="15" customHeight="1">
      <c r="A5" s="53"/>
      <c r="B5" s="53"/>
      <c r="C5" s="53"/>
      <c r="D5" s="53"/>
      <c r="E5" s="9"/>
      <c r="F5" s="9"/>
      <c r="G5" s="9"/>
      <c r="H5" s="9"/>
      <c r="I5" s="9"/>
    </row>
    <row r="8" spans="1:9" ht="15.75">
      <c r="B8" s="54" t="s">
        <v>1</v>
      </c>
      <c r="C8" s="54"/>
      <c r="D8" s="10"/>
      <c r="E8" s="10"/>
      <c r="F8" s="10"/>
      <c r="G8" s="2"/>
    </row>
    <row r="9" spans="1:9" ht="15.75" customHeight="1">
      <c r="A9" s="3"/>
      <c r="B9" s="55" t="s">
        <v>2</v>
      </c>
      <c r="C9" s="55"/>
      <c r="D9" s="5"/>
      <c r="E9" s="5"/>
      <c r="F9" s="5"/>
      <c r="G9" s="5"/>
      <c r="H9" s="4"/>
    </row>
    <row r="11" spans="1:9">
      <c r="A11" s="56" t="s">
        <v>3</v>
      </c>
      <c r="B11" s="57"/>
      <c r="C11" s="38" t="s">
        <v>43</v>
      </c>
    </row>
    <row r="12" spans="1:9">
      <c r="A12" s="56" t="s">
        <v>4</v>
      </c>
      <c r="B12" s="57"/>
      <c r="C12" s="13">
        <v>2007</v>
      </c>
    </row>
    <row r="13" spans="1:9">
      <c r="A13" s="56" t="s">
        <v>5</v>
      </c>
      <c r="B13" s="57"/>
      <c r="C13" s="39">
        <v>0.02</v>
      </c>
    </row>
    <row r="14" spans="1:9">
      <c r="A14" s="56" t="s">
        <v>6</v>
      </c>
      <c r="B14" s="57"/>
      <c r="C14" s="40">
        <v>3819.7</v>
      </c>
    </row>
    <row r="15" spans="1:9">
      <c r="A15" s="56" t="s">
        <v>7</v>
      </c>
      <c r="B15" s="57"/>
      <c r="C15" s="40">
        <v>3056.5</v>
      </c>
    </row>
    <row r="16" spans="1:9">
      <c r="A16" s="58" t="s">
        <v>8</v>
      </c>
      <c r="B16" s="59"/>
      <c r="C16" s="40">
        <v>418.3</v>
      </c>
    </row>
    <row r="19" spans="1:4" ht="15.75">
      <c r="A19" s="54" t="s">
        <v>9</v>
      </c>
      <c r="B19" s="54"/>
      <c r="C19" s="54"/>
      <c r="D19" s="54"/>
    </row>
    <row r="20" spans="1:4" ht="15" customHeight="1">
      <c r="A20" s="55" t="s">
        <v>55</v>
      </c>
      <c r="B20" s="55"/>
      <c r="C20" s="55"/>
      <c r="D20" s="55"/>
    </row>
    <row r="21" spans="1:4" ht="15" customHeight="1">
      <c r="A21" s="55"/>
      <c r="B21" s="55"/>
      <c r="C21" s="55"/>
      <c r="D21" s="55"/>
    </row>
    <row r="22" spans="1:4" ht="15" customHeight="1">
      <c r="A22" s="55"/>
      <c r="B22" s="55"/>
      <c r="C22" s="55"/>
      <c r="D22" s="55"/>
    </row>
    <row r="24" spans="1:4" ht="15" customHeight="1">
      <c r="A24" s="60" t="s">
        <v>56</v>
      </c>
      <c r="B24" s="61"/>
      <c r="C24" s="61"/>
      <c r="D24" s="62"/>
    </row>
    <row r="25" spans="1:4">
      <c r="A25" s="63"/>
      <c r="B25" s="64"/>
      <c r="C25" s="64"/>
      <c r="D25" s="65"/>
    </row>
    <row r="26" spans="1:4" ht="30">
      <c r="A26" s="6" t="s">
        <v>10</v>
      </c>
      <c r="B26" s="51" t="s">
        <v>11</v>
      </c>
      <c r="C26" s="51"/>
      <c r="D26" s="1" t="s">
        <v>12</v>
      </c>
    </row>
    <row r="27" spans="1:4">
      <c r="A27" s="11" t="s">
        <v>34</v>
      </c>
      <c r="B27" s="71" t="s">
        <v>13</v>
      </c>
      <c r="C27" s="71"/>
      <c r="D27" s="7">
        <v>19.73</v>
      </c>
    </row>
    <row r="28" spans="1:4">
      <c r="A28" s="11" t="s">
        <v>35</v>
      </c>
      <c r="B28" s="71" t="s">
        <v>13</v>
      </c>
      <c r="C28" s="71"/>
      <c r="D28" s="7">
        <v>21.11</v>
      </c>
    </row>
    <row r="30" spans="1:4" ht="15.75">
      <c r="A30" s="72" t="s">
        <v>14</v>
      </c>
      <c r="B30" s="72"/>
      <c r="C30" s="72"/>
    </row>
    <row r="31" spans="1:4" ht="15.75">
      <c r="A31" s="73" t="s">
        <v>57</v>
      </c>
      <c r="B31" s="73"/>
      <c r="C31" s="73"/>
      <c r="D31" s="10"/>
    </row>
    <row r="32" spans="1:4" ht="15" customHeight="1">
      <c r="A32" s="73"/>
      <c r="B32" s="73"/>
      <c r="C32" s="73"/>
      <c r="D32" s="5"/>
    </row>
    <row r="33" spans="1:5" ht="15" customHeight="1">
      <c r="A33" s="73"/>
      <c r="B33" s="73"/>
      <c r="C33" s="73"/>
      <c r="D33" s="5"/>
    </row>
    <row r="34" spans="1:5" ht="15" customHeight="1">
      <c r="A34" s="14"/>
      <c r="B34" s="14" t="s">
        <v>58</v>
      </c>
      <c r="C34" s="14" t="s">
        <v>59</v>
      </c>
      <c r="D34" s="41"/>
      <c r="E34" s="42"/>
    </row>
    <row r="35" spans="1:5">
      <c r="A35" s="43" t="s">
        <v>60</v>
      </c>
      <c r="B35" s="44">
        <v>829782.80000000016</v>
      </c>
      <c r="C35" s="44">
        <v>822773.62</v>
      </c>
      <c r="D35" s="45"/>
      <c r="E35" s="42"/>
    </row>
    <row r="36" spans="1:5">
      <c r="A36" s="43" t="s">
        <v>61</v>
      </c>
      <c r="B36" s="44">
        <v>19392.180000000004</v>
      </c>
      <c r="C36" s="44">
        <v>32743.590000000004</v>
      </c>
      <c r="D36" s="46"/>
      <c r="E36" s="42"/>
    </row>
    <row r="37" spans="1:5">
      <c r="A37" s="43" t="s">
        <v>62</v>
      </c>
      <c r="B37" s="44">
        <v>14400</v>
      </c>
      <c r="C37" s="44">
        <v>14307.337883959</v>
      </c>
      <c r="D37" s="47"/>
      <c r="E37" s="42"/>
    </row>
    <row r="38" spans="1:5">
      <c r="A38" s="43" t="s">
        <v>63</v>
      </c>
      <c r="B38" s="44">
        <v>43953.356</v>
      </c>
      <c r="C38" s="44"/>
      <c r="D38" s="42"/>
      <c r="E38" s="42"/>
    </row>
    <row r="39" spans="1:5">
      <c r="A39" s="48" t="s">
        <v>64</v>
      </c>
      <c r="B39" s="44">
        <f>B35+B36+B38+B37</f>
        <v>907528.33600000024</v>
      </c>
      <c r="C39" s="44">
        <f>C35+C36+C37</f>
        <v>869824.54788395902</v>
      </c>
    </row>
    <row r="43" spans="1:5" ht="15.75">
      <c r="A43" s="54" t="s">
        <v>15</v>
      </c>
      <c r="B43" s="54"/>
      <c r="C43" s="54"/>
      <c r="D43" s="54"/>
      <c r="E43" s="54"/>
    </row>
    <row r="44" spans="1:5" ht="38.25" customHeight="1">
      <c r="A44" s="66" t="s">
        <v>17</v>
      </c>
      <c r="B44" s="66"/>
      <c r="C44" s="66"/>
      <c r="D44" s="66"/>
      <c r="E44" s="66"/>
    </row>
    <row r="45" spans="1:5" ht="105">
      <c r="A45" s="15" t="s">
        <v>65</v>
      </c>
      <c r="B45" s="15" t="s">
        <v>66</v>
      </c>
      <c r="C45" s="67" t="s">
        <v>67</v>
      </c>
      <c r="D45" s="68"/>
      <c r="E45" s="15" t="s">
        <v>68</v>
      </c>
    </row>
    <row r="46" spans="1:5">
      <c r="A46" s="44">
        <v>-99328</v>
      </c>
      <c r="B46" s="44">
        <f>C39</f>
        <v>869824.54788395902</v>
      </c>
      <c r="C46" s="69">
        <f>'Раздел 5'!M26</f>
        <v>969285.06241844734</v>
      </c>
      <c r="D46" s="70"/>
      <c r="E46" s="44">
        <f>A46+B46-C46</f>
        <v>-198788.51453448832</v>
      </c>
    </row>
  </sheetData>
  <mergeCells count="22">
    <mergeCell ref="A44:E44"/>
    <mergeCell ref="C45:D45"/>
    <mergeCell ref="C46:D46"/>
    <mergeCell ref="B27:C27"/>
    <mergeCell ref="B28:C28"/>
    <mergeCell ref="A30:C30"/>
    <mergeCell ref="A31:C33"/>
    <mergeCell ref="A43:E43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L8" sqref="L8"/>
    </sheetView>
  </sheetViews>
  <sheetFormatPr defaultColWidth="12.5703125" defaultRowHeight="15"/>
  <cols>
    <col min="1" max="1" width="17.28515625" customWidth="1"/>
    <col min="2" max="2" width="9" bestFit="1" customWidth="1"/>
    <col min="3" max="3" width="10" bestFit="1" customWidth="1"/>
    <col min="4" max="7" width="9" bestFit="1" customWidth="1"/>
    <col min="8" max="8" width="10" bestFit="1" customWidth="1"/>
    <col min="9" max="9" width="9" bestFit="1" customWidth="1"/>
    <col min="10" max="10" width="9.28515625" bestFit="1" customWidth="1"/>
    <col min="11" max="11" width="9" bestFit="1" customWidth="1"/>
    <col min="12" max="12" width="16" bestFit="1" customWidth="1"/>
    <col min="13" max="13" width="32.7109375" bestFit="1" customWidth="1"/>
  </cols>
  <sheetData>
    <row r="1" spans="1:13" ht="15.75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6" spans="1:13">
      <c r="A6" s="75" t="s">
        <v>19</v>
      </c>
      <c r="B6" s="74" t="s">
        <v>20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5" t="s">
        <v>21</v>
      </c>
    </row>
    <row r="7" spans="1:13">
      <c r="A7" s="75"/>
      <c r="B7" s="16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52</v>
      </c>
      <c r="M7" s="75"/>
    </row>
    <row r="8" spans="1:1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50">
        <v>12</v>
      </c>
      <c r="M8" s="16">
        <v>13</v>
      </c>
    </row>
    <row r="9" spans="1:13" ht="60">
      <c r="A9" s="18" t="s">
        <v>32</v>
      </c>
      <c r="B9" s="24">
        <v>6834</v>
      </c>
      <c r="C9" s="24">
        <v>6834</v>
      </c>
      <c r="D9" s="24">
        <v>7019</v>
      </c>
      <c r="E9" s="24">
        <v>11680.8</v>
      </c>
      <c r="F9" s="24">
        <v>6834</v>
      </c>
      <c r="G9" s="24">
        <v>6834</v>
      </c>
      <c r="H9" s="24">
        <v>6834</v>
      </c>
      <c r="I9" s="24">
        <v>6834</v>
      </c>
      <c r="J9" s="24">
        <v>6834</v>
      </c>
      <c r="K9" s="24">
        <v>12342.99</v>
      </c>
      <c r="L9" s="24">
        <v>12423</v>
      </c>
      <c r="M9" s="24">
        <f>SUM(B9:L9)</f>
        <v>91303.790000000008</v>
      </c>
    </row>
    <row r="10" spans="1:13" ht="45">
      <c r="A10" s="18" t="s">
        <v>36</v>
      </c>
      <c r="B10" s="24">
        <v>27262.59</v>
      </c>
      <c r="C10" s="24">
        <v>18917.79</v>
      </c>
      <c r="D10" s="24">
        <v>10317.700000000001</v>
      </c>
      <c r="E10" s="24">
        <v>11019</v>
      </c>
      <c r="F10" s="24">
        <v>11499</v>
      </c>
      <c r="G10" s="24">
        <v>11477</v>
      </c>
      <c r="H10" s="24">
        <v>11437</v>
      </c>
      <c r="I10" s="24">
        <v>12097.26</v>
      </c>
      <c r="J10" s="24">
        <v>9375</v>
      </c>
      <c r="K10" s="24">
        <v>6182</v>
      </c>
      <c r="L10" s="24">
        <v>18380</v>
      </c>
      <c r="M10" s="24">
        <f t="shared" ref="M10:M26" si="0">SUM(B10:L10)</f>
        <v>147964.34</v>
      </c>
    </row>
    <row r="11" spans="1:13" ht="90">
      <c r="A11" s="19" t="s">
        <v>37</v>
      </c>
      <c r="B11" s="25">
        <v>1050</v>
      </c>
      <c r="C11" s="25">
        <v>250</v>
      </c>
      <c r="D11" s="25">
        <v>1500</v>
      </c>
      <c r="E11" s="25">
        <v>3960</v>
      </c>
      <c r="F11" s="25">
        <v>1500</v>
      </c>
      <c r="G11" s="25">
        <v>18568.16</v>
      </c>
      <c r="H11" s="25">
        <v>8710</v>
      </c>
      <c r="I11" s="25">
        <v>8803</v>
      </c>
      <c r="J11" s="25">
        <v>3210</v>
      </c>
      <c r="K11" s="25">
        <v>6510</v>
      </c>
      <c r="L11" s="25">
        <v>8381</v>
      </c>
      <c r="M11" s="24">
        <f t="shared" si="0"/>
        <v>62442.16</v>
      </c>
    </row>
    <row r="12" spans="1:13" ht="105">
      <c r="A12" s="20" t="s">
        <v>38</v>
      </c>
      <c r="B12" s="25">
        <v>4787.4799999999996</v>
      </c>
      <c r="C12" s="25">
        <v>9727.68</v>
      </c>
      <c r="D12" s="25">
        <v>10006.430000000002</v>
      </c>
      <c r="E12" s="25">
        <v>7797.7799999999988</v>
      </c>
      <c r="F12" s="25">
        <v>6152.7699999999995</v>
      </c>
      <c r="G12" s="25">
        <v>13227.28</v>
      </c>
      <c r="H12" s="25">
        <v>4864.08</v>
      </c>
      <c r="I12" s="25">
        <v>2453.6099999999997</v>
      </c>
      <c r="J12" s="25">
        <v>10501.960000000001</v>
      </c>
      <c r="K12" s="25">
        <v>4198.8300000000008</v>
      </c>
      <c r="L12" s="25">
        <v>48670.91</v>
      </c>
      <c r="M12" s="24">
        <f t="shared" si="0"/>
        <v>122388.81000000001</v>
      </c>
    </row>
    <row r="13" spans="1:13" ht="45">
      <c r="A13" s="19" t="s">
        <v>39</v>
      </c>
      <c r="B13" s="26">
        <f>SUM(B14:B23)</f>
        <v>0</v>
      </c>
      <c r="C13" s="26">
        <f t="shared" ref="C13:L13" si="1">SUM(C14:C23)</f>
        <v>0</v>
      </c>
      <c r="D13" s="26">
        <f t="shared" si="1"/>
        <v>0</v>
      </c>
      <c r="E13" s="26">
        <f t="shared" si="1"/>
        <v>5544.83</v>
      </c>
      <c r="F13" s="26">
        <f t="shared" si="1"/>
        <v>0</v>
      </c>
      <c r="G13" s="26">
        <f t="shared" si="1"/>
        <v>0</v>
      </c>
      <c r="H13" s="26">
        <f t="shared" si="1"/>
        <v>61605.34</v>
      </c>
      <c r="I13" s="26">
        <f t="shared" si="1"/>
        <v>0</v>
      </c>
      <c r="J13" s="26">
        <f t="shared" si="1"/>
        <v>3536.25</v>
      </c>
      <c r="K13" s="26">
        <f t="shared" si="1"/>
        <v>0</v>
      </c>
      <c r="L13" s="26">
        <f t="shared" si="1"/>
        <v>16675.88</v>
      </c>
      <c r="M13" s="24">
        <f t="shared" si="0"/>
        <v>87362.3</v>
      </c>
    </row>
    <row r="14" spans="1:13" ht="60">
      <c r="A14" s="21" t="s">
        <v>40</v>
      </c>
      <c r="B14" s="27"/>
      <c r="C14" s="28"/>
      <c r="D14" s="29"/>
      <c r="E14" s="30">
        <v>4662.83</v>
      </c>
      <c r="F14" s="31"/>
      <c r="G14" s="31"/>
      <c r="H14" s="27"/>
      <c r="I14" s="27"/>
      <c r="J14" s="27"/>
      <c r="K14" s="27"/>
      <c r="L14" s="27"/>
      <c r="M14" s="17">
        <f t="shared" si="0"/>
        <v>4662.83</v>
      </c>
    </row>
    <row r="15" spans="1:13" ht="30">
      <c r="A15" s="21" t="s">
        <v>41</v>
      </c>
      <c r="B15" s="27"/>
      <c r="C15" s="27"/>
      <c r="D15" s="27"/>
      <c r="E15" s="31">
        <v>882</v>
      </c>
      <c r="F15" s="27"/>
      <c r="G15" s="27"/>
      <c r="H15" s="27"/>
      <c r="I15" s="27"/>
      <c r="J15" s="27"/>
      <c r="K15" s="27"/>
      <c r="L15" s="27"/>
      <c r="M15" s="17">
        <f t="shared" si="0"/>
        <v>882</v>
      </c>
    </row>
    <row r="16" spans="1:13" ht="30">
      <c r="A16" s="21" t="s">
        <v>44</v>
      </c>
      <c r="B16" s="27"/>
      <c r="C16" s="27"/>
      <c r="D16" s="31"/>
      <c r="E16" s="31"/>
      <c r="F16" s="27"/>
      <c r="G16" s="27"/>
      <c r="H16" s="27"/>
      <c r="I16" s="27"/>
      <c r="J16" s="27"/>
      <c r="K16" s="27"/>
      <c r="L16" s="27"/>
      <c r="M16" s="17">
        <f t="shared" si="0"/>
        <v>0</v>
      </c>
    </row>
    <row r="17" spans="1:13" ht="30">
      <c r="A17" s="21" t="s">
        <v>45</v>
      </c>
      <c r="B17" s="27"/>
      <c r="C17" s="27"/>
      <c r="D17" s="27"/>
      <c r="E17" s="31"/>
      <c r="F17" s="31"/>
      <c r="G17" s="31"/>
      <c r="H17" s="27">
        <v>35161.619999999995</v>
      </c>
      <c r="I17" s="27"/>
      <c r="J17" s="27"/>
      <c r="K17" s="27"/>
      <c r="L17" s="27"/>
      <c r="M17" s="17">
        <f t="shared" si="0"/>
        <v>35161.619999999995</v>
      </c>
    </row>
    <row r="18" spans="1:13">
      <c r="A18" s="21" t="s">
        <v>46</v>
      </c>
      <c r="B18" s="27"/>
      <c r="C18" s="27"/>
      <c r="D18" s="27"/>
      <c r="E18" s="27"/>
      <c r="F18" s="31"/>
      <c r="G18" s="31"/>
      <c r="H18" s="31">
        <v>24603</v>
      </c>
      <c r="I18" s="31"/>
      <c r="J18" s="31"/>
      <c r="K18" s="27"/>
      <c r="L18" s="27"/>
      <c r="M18" s="17">
        <f t="shared" si="0"/>
        <v>24603</v>
      </c>
    </row>
    <row r="19" spans="1:13" ht="30">
      <c r="A19" s="22" t="s">
        <v>47</v>
      </c>
      <c r="B19" s="32"/>
      <c r="C19" s="32"/>
      <c r="D19" s="32"/>
      <c r="E19" s="33"/>
      <c r="F19" s="32"/>
      <c r="G19" s="32"/>
      <c r="H19" s="27">
        <v>1840.72</v>
      </c>
      <c r="I19" s="27"/>
      <c r="J19" s="27"/>
      <c r="K19" s="27"/>
      <c r="L19" s="27"/>
      <c r="M19" s="17">
        <f t="shared" si="0"/>
        <v>1840.72</v>
      </c>
    </row>
    <row r="20" spans="1:13" ht="30">
      <c r="A20" s="22" t="s">
        <v>48</v>
      </c>
      <c r="B20" s="32"/>
      <c r="C20" s="32"/>
      <c r="D20" s="32"/>
      <c r="E20" s="33"/>
      <c r="F20" s="32"/>
      <c r="G20" s="34"/>
      <c r="H20" s="27"/>
      <c r="I20" s="27"/>
      <c r="J20" s="27"/>
      <c r="K20" s="27"/>
      <c r="L20" s="27">
        <v>8744.7400000000016</v>
      </c>
      <c r="M20" s="17">
        <f t="shared" si="0"/>
        <v>8744.7400000000016</v>
      </c>
    </row>
    <row r="21" spans="1:13">
      <c r="A21" s="22" t="s">
        <v>49</v>
      </c>
      <c r="B21" s="32"/>
      <c r="C21" s="32"/>
      <c r="D21" s="32"/>
      <c r="E21" s="32"/>
      <c r="F21" s="35"/>
      <c r="G21" s="36"/>
      <c r="H21" s="27"/>
      <c r="I21" s="27"/>
      <c r="J21" s="27">
        <v>2904.72</v>
      </c>
      <c r="K21" s="27"/>
      <c r="L21" s="27"/>
      <c r="M21" s="17">
        <f t="shared" si="0"/>
        <v>2904.72</v>
      </c>
    </row>
    <row r="22" spans="1:13" ht="30">
      <c r="A22" s="22" t="s">
        <v>50</v>
      </c>
      <c r="B22" s="27"/>
      <c r="C22" s="27"/>
      <c r="D22" s="27"/>
      <c r="E22" s="27"/>
      <c r="F22" s="27"/>
      <c r="G22" s="27"/>
      <c r="H22" s="27"/>
      <c r="I22" s="27"/>
      <c r="J22" s="27">
        <v>631.53</v>
      </c>
      <c r="K22" s="27"/>
      <c r="L22" s="27"/>
      <c r="M22" s="17">
        <f t="shared" si="0"/>
        <v>631.53</v>
      </c>
    </row>
    <row r="23" spans="1:13" ht="45">
      <c r="A23" s="21" t="s">
        <v>51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>
        <v>7931.1399999999994</v>
      </c>
      <c r="M23" s="17">
        <f t="shared" si="0"/>
        <v>7931.1399999999994</v>
      </c>
    </row>
    <row r="24" spans="1:13" ht="30">
      <c r="A24" s="19" t="s">
        <v>53</v>
      </c>
      <c r="B24" s="37">
        <v>28200.984736407896</v>
      </c>
      <c r="C24" s="37">
        <v>28200.984736407896</v>
      </c>
      <c r="D24" s="37">
        <v>28200.984736407896</v>
      </c>
      <c r="E24" s="37">
        <v>28200.984736407896</v>
      </c>
      <c r="F24" s="37">
        <v>28200.984736407896</v>
      </c>
      <c r="G24" s="37">
        <v>28200.984736407896</v>
      </c>
      <c r="H24" s="37">
        <v>30165.531000000003</v>
      </c>
      <c r="I24" s="37">
        <v>30165.531000000003</v>
      </c>
      <c r="J24" s="37">
        <v>30165.531000000003</v>
      </c>
      <c r="K24" s="37">
        <v>30165.531000000003</v>
      </c>
      <c r="L24" s="37">
        <v>60331.062000000005</v>
      </c>
      <c r="M24" s="49">
        <f t="shared" si="0"/>
        <v>350199.09441844746</v>
      </c>
    </row>
    <row r="25" spans="1:13" ht="60">
      <c r="A25" s="19" t="s">
        <v>54</v>
      </c>
      <c r="B25" s="37">
        <v>0</v>
      </c>
      <c r="C25" s="37">
        <v>38450.267999999996</v>
      </c>
      <c r="D25" s="37">
        <v>6889.3919999999998</v>
      </c>
      <c r="E25" s="37">
        <v>13700.387999999999</v>
      </c>
      <c r="F25" s="37">
        <v>7594.9919999999993</v>
      </c>
      <c r="G25" s="37">
        <v>465.50399999999996</v>
      </c>
      <c r="H25" s="37">
        <v>4391.927999999999</v>
      </c>
      <c r="I25" s="37">
        <v>2537.0880000000002</v>
      </c>
      <c r="J25" s="37">
        <v>1636.308</v>
      </c>
      <c r="K25" s="37">
        <v>6742.4519999999993</v>
      </c>
      <c r="L25" s="37">
        <v>25216.248</v>
      </c>
      <c r="M25" s="49">
        <f t="shared" si="0"/>
        <v>107624.568</v>
      </c>
    </row>
    <row r="26" spans="1:13">
      <c r="A26" s="23" t="s">
        <v>33</v>
      </c>
      <c r="B26" s="49">
        <f>B9+B10+B11+B12+B13+B24+B25</f>
        <v>68135.054736407881</v>
      </c>
      <c r="C26" s="49">
        <f t="shared" ref="C26:L26" si="2">C9+C10+C11+C12+C13+C24+C25</f>
        <v>102380.72273640789</v>
      </c>
      <c r="D26" s="49">
        <f t="shared" si="2"/>
        <v>63933.5067364079</v>
      </c>
      <c r="E26" s="49">
        <f t="shared" si="2"/>
        <v>81903.782736407913</v>
      </c>
      <c r="F26" s="49">
        <f t="shared" si="2"/>
        <v>61781.746736407891</v>
      </c>
      <c r="G26" s="49">
        <f t="shared" si="2"/>
        <v>78772.928736407906</v>
      </c>
      <c r="H26" s="49">
        <f t="shared" si="2"/>
        <v>128007.879</v>
      </c>
      <c r="I26" s="49">
        <f t="shared" si="2"/>
        <v>62890.489000000009</v>
      </c>
      <c r="J26" s="49">
        <f t="shared" si="2"/>
        <v>65259.048999999999</v>
      </c>
      <c r="K26" s="49">
        <f t="shared" si="2"/>
        <v>66141.803</v>
      </c>
      <c r="L26" s="49">
        <f t="shared" si="2"/>
        <v>190078.1</v>
      </c>
      <c r="M26" s="49">
        <f t="shared" si="0"/>
        <v>969285.06241844734</v>
      </c>
    </row>
    <row r="27" spans="1:13">
      <c r="A27" s="12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