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работы\ОТЧЁТ на 2024\Готовые отчёты\извлечь\ЖУ\"/>
    </mc:Choice>
  </mc:AlternateContent>
  <bookViews>
    <workbookView xWindow="0" yWindow="0" windowWidth="23040" windowHeight="8670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2" l="1"/>
  <c r="L22" i="2"/>
  <c r="K22" i="2"/>
  <c r="J22" i="2"/>
  <c r="I22" i="2"/>
  <c r="H22" i="2"/>
  <c r="G22" i="2"/>
  <c r="F22" i="2"/>
  <c r="E22" i="2"/>
  <c r="D22" i="2"/>
  <c r="C22" i="2"/>
  <c r="B22" i="2"/>
  <c r="M21" i="2"/>
  <c r="M20" i="2"/>
  <c r="M19" i="2"/>
  <c r="M18" i="2"/>
  <c r="M17" i="2"/>
  <c r="M16" i="2"/>
  <c r="M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M12" i="2"/>
  <c r="G12" i="2"/>
  <c r="F12" i="2"/>
  <c r="E12" i="2"/>
  <c r="M11" i="2"/>
  <c r="C11" i="2"/>
  <c r="B11" i="2"/>
  <c r="M10" i="2"/>
  <c r="M9" i="2"/>
  <c r="E45" i="1"/>
  <c r="C45" i="1"/>
  <c r="B45" i="1"/>
  <c r="C40" i="1"/>
  <c r="B40" i="1"/>
</calcChain>
</file>

<file path=xl/sharedStrings.xml><?xml version="1.0" encoding="utf-8"?>
<sst xmlns="http://schemas.openxmlformats.org/spreadsheetml/2006/main" count="66" uniqueCount="65">
  <si>
    <t xml:space="preserve">   ООО «Жилищное управление ЖБК-1»</t>
  </si>
  <si>
    <t>Отчет управляющей организации о выполнении условий договора управления многоквартирным домом по адресу: г. Белгород, ул. 60 лет Октября, д. 12А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</si>
  <si>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</si>
  <si>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</si>
  <si>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</si>
  <si>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г. Белгород, ул. 60 лет Октября, д. 12А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</si>
  <si>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</si>
  <si>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</si>
  <si>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</si>
  <si>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</si>
  <si>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</si>
  <si>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</si>
  <si>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жилого помещения</t>
  </si>
  <si>
    <t>Информация о размере платы за содержание жилого помещения,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</si>
  <si>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</si>
  <si>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</si>
  <si>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</si>
  <si>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>01.01.2024-30.06.2024 гг.</t>
  </si>
  <si>
    <t xml:space="preserve">пункт 4 договора управления </t>
  </si>
  <si>
    <t>01.07.2024-31.12.2024 гг.</t>
  </si>
  <si>
    <t>Раздел 3</t>
  </si>
  <si>
    <t>Информация о начисленном и оплаченном за отчетный период размере платы за содержание помещений</t>
  </si>
  <si>
    <t xml:space="preserve">Оплачено </t>
  </si>
  <si>
    <t xml:space="preserve">Содержание помещений </t>
  </si>
  <si>
    <t>Электроэнергия на ОДН</t>
  </si>
  <si>
    <t xml:space="preserve">Перерасчёт  ОДН за 2023 год </t>
  </si>
  <si>
    <t xml:space="preserve">Итого </t>
  </si>
  <si>
    <t>Раздел 4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</si>
  <si>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</si>
  <si>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</si>
  <si>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</si>
  <si>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</si>
  <si>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</si>
  <si>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>Раздел 5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</si>
  <si>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</si>
  <si>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</si>
  <si>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</si>
  <si>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</si>
  <si>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</si>
  <si>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</si>
  <si>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</si>
  <si>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</si>
  <si>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</si>
  <si>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</si>
  <si>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</si>
  <si>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</si>
  <si>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</si>
  <si>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</si>
  <si>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ноябрь-декабрь</t>
  </si>
  <si>
    <t>I.  Содержание помещений общего пользования</t>
  </si>
  <si>
    <t>II. Уборка мусоропроводов</t>
  </si>
  <si>
    <t>III.  Уборка придомовой территории</t>
  </si>
  <si>
    <t>IV.  Ремонт и обслуживание конструктивных элементов и внешнее благоустройство</t>
  </si>
  <si>
    <t>V.  Техническое обслуживание и ремонт внутридомового инженерного оборудования и МОП</t>
  </si>
  <si>
    <t>VI. Работы не вошедшие в перечень услуг.</t>
  </si>
  <si>
    <t>ТО системы пожарной безопаснот</t>
  </si>
  <si>
    <t>Окраска  краской фасадной</t>
  </si>
  <si>
    <t>Дератизация  и дезинсекция подвалов ,чердаков,лестничных клеток.</t>
  </si>
  <si>
    <t>Навеска панелей ПВХ на козырьке подьезда.</t>
  </si>
  <si>
    <t>Ремонт и восстановление герметизации клапана мусоропровода акриловым герметиком</t>
  </si>
  <si>
    <t>VII. Услуга управления</t>
  </si>
  <si>
    <t>VIII. Оплачено ресурсоснабжающим организациям</t>
  </si>
  <si>
    <t xml:space="preserve">ИТОГО </t>
  </si>
  <si>
    <t xml:space="preserve">Аренда имущества </t>
  </si>
  <si>
    <t xml:space="preserve">Начислено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</si>
</sst>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_ "/>
    <numFmt numFmtId="169" formatCode="#\ ##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168" fontId="3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168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right" vertical="center" wrapText="1"/>
    </xf>
    <xf numFmtId="169" fontId="0" fillId="0" borderId="0" xfId="0" applyNumberFormat="1"/>
    <xf numFmtId="168" fontId="3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2" fillId="0" borderId="0" xfId="0" applyFont="1"/>
    <xf numFmtId="0" fontId="0" fillId="0" borderId="0" xfId="0" applyAlignment="1"/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169" fontId="0" fillId="0" borderId="0" xfId="0" applyNumberFormat="1" applyBorder="1" applyAlignment="1">
      <alignment horizontal="center" wrapText="1"/>
    </xf>
    <xf numFmtId="169" fontId="0" fillId="0" borderId="0" xfId="0" applyNumberForma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left" vertical="top"/>
    </xf>
    <xf numFmtId="0" fontId="17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0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9" fontId="14" fillId="2" borderId="1" xfId="0" applyNumberFormat="1" applyFont="1" applyFill="1" applyBorder="1" applyAlignment="1">
      <alignment horizontal="center" wrapText="1"/>
    </xf>
    <xf numFmtId="169" fontId="0" fillId="0" borderId="1" xfId="0" applyNumberFormat="1" applyBorder="1" applyAlignment="1">
      <alignment horizontal="center" wrapText="1"/>
    </xf>
    <xf numFmtId="169" fontId="9" fillId="0" borderId="1" xfId="0" applyNumberFormat="1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/>
    </xf>
    <xf numFmtId="169" fontId="18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1" zoomScale="85" zoomScaleNormal="85" workbookViewId="0">
      <selection activeCell="A9" sqref="A9:D9"/>
    </sheetView>
  </sheetViews>
  <sheetFormatPr defaultColWidth="8.7109375" defaultRowHeight="15"/>
  <cols>
    <col min="1" max="1" width="27.5703125" customWidth="1"/>
    <col min="2" max="2" width="23.7109375" customWidth="1"/>
    <col min="3" max="3" width="46.85546875" customWidth="1"/>
    <col min="4" max="4" width="15.140625" customWidth="1"/>
    <col min="5" max="5" width="45.140625" customWidth="1"/>
    <col min="6" max="6" width="99.28515625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64" t="s">
        <v>0</v>
      </c>
      <c r="B1" s="64"/>
      <c r="C1" s="64"/>
      <c r="D1" s="64"/>
      <c r="E1" s="16"/>
      <c r="F1" s="16"/>
      <c r="G1" s="16"/>
      <c r="H1" s="16"/>
      <c r="I1" s="16"/>
    </row>
    <row r="2" spans="1:9">
      <c r="A2" s="64"/>
      <c r="B2" s="64"/>
      <c r="C2" s="64"/>
      <c r="D2" s="64"/>
      <c r="E2" s="17"/>
      <c r="F2" s="17"/>
    </row>
    <row r="3" spans="1:9">
      <c r="E3" s="17"/>
      <c r="F3" s="17"/>
    </row>
    <row r="4" spans="1:9" ht="15" customHeight="1">
      <c r="A4" s="63" t="s">
        <v>1</v>
      </c>
      <c r="B4" s="63"/>
      <c r="C4" s="63"/>
      <c r="D4" s="63"/>
      <c r="E4" s="18"/>
      <c r="F4" s="18"/>
      <c r="G4" s="19"/>
      <c r="H4" s="19"/>
      <c r="I4" s="19"/>
    </row>
    <row r="5" spans="1:9" ht="15" customHeight="1">
      <c r="A5" s="63"/>
      <c r="B5" s="63"/>
      <c r="C5" s="63"/>
      <c r="D5" s="63"/>
      <c r="E5" s="18"/>
      <c r="F5" s="18"/>
      <c r="G5" s="19"/>
      <c r="H5" s="19"/>
      <c r="I5" s="19"/>
    </row>
    <row r="6" spans="1:9">
      <c r="E6" s="17"/>
      <c r="F6" s="17"/>
    </row>
    <row r="7" spans="1:9">
      <c r="E7" s="17"/>
      <c r="F7" s="17"/>
    </row>
    <row r="8" spans="1:9" ht="15.75">
      <c r="A8" s="54" t="s">
        <v>2</v>
      </c>
      <c r="B8" s="54"/>
      <c r="C8" s="54"/>
      <c r="D8" s="54"/>
      <c r="E8" s="20"/>
      <c r="F8" s="20"/>
      <c r="G8" s="21"/>
    </row>
    <row r="9" spans="1:9" ht="15.75" customHeight="1">
      <c r="A9" s="65" t="s">
        <v>3</v>
      </c>
      <c r="B9" s="65"/>
      <c r="C9" s="65"/>
      <c r="D9" s="65"/>
      <c r="E9" s="24"/>
      <c r="F9" s="24"/>
      <c r="G9" s="23"/>
      <c r="H9" s="22"/>
    </row>
    <row r="10" spans="1:9">
      <c r="E10" s="17"/>
      <c r="F10" s="17"/>
    </row>
    <row r="11" spans="1:9">
      <c r="A11" s="45" t="s">
        <v>4</v>
      </c>
      <c r="B11" s="46"/>
      <c r="C11" s="47" t="s">
        <v>5</v>
      </c>
      <c r="D11" s="47"/>
      <c r="E11" s="26"/>
      <c r="F11" s="26"/>
    </row>
    <row r="12" spans="1:9">
      <c r="A12" s="45" t="s">
        <v>6</v>
      </c>
      <c r="B12" s="46"/>
      <c r="C12" s="47">
        <v>2010</v>
      </c>
      <c r="D12" s="47"/>
      <c r="E12" s="26"/>
      <c r="F12" s="26"/>
    </row>
    <row r="13" spans="1:9">
      <c r="A13" s="45" t="s">
        <v>7</v>
      </c>
      <c r="B13" s="46"/>
      <c r="C13" s="48">
        <v>0.01</v>
      </c>
      <c r="D13" s="48"/>
      <c r="E13" s="27"/>
      <c r="F13" s="27"/>
    </row>
    <row r="14" spans="1:9">
      <c r="A14" s="45" t="s">
        <v>8</v>
      </c>
      <c r="B14" s="46"/>
      <c r="C14" s="49">
        <v>8267.5</v>
      </c>
      <c r="D14" s="49"/>
      <c r="E14" s="28"/>
      <c r="F14" s="28"/>
    </row>
    <row r="15" spans="1:9">
      <c r="A15" s="45" t="s">
        <v>9</v>
      </c>
      <c r="B15" s="46"/>
      <c r="C15" s="50">
        <v>5750.6</v>
      </c>
      <c r="D15" s="50"/>
      <c r="E15" s="29"/>
      <c r="F15" s="29"/>
    </row>
    <row r="16" spans="1:9">
      <c r="A16" s="51" t="s">
        <v>10</v>
      </c>
      <c r="B16" s="52"/>
      <c r="C16" s="53">
        <v>525</v>
      </c>
      <c r="D16" s="53"/>
      <c r="E16" s="26"/>
      <c r="F16" s="26"/>
    </row>
    <row r="17" spans="1:6">
      <c r="E17" s="17"/>
      <c r="F17" s="17"/>
    </row>
    <row r="18" spans="1:6">
      <c r="E18" s="17"/>
      <c r="F18" s="17"/>
    </row>
    <row r="19" spans="1:6" ht="15.75">
      <c r="A19" s="54" t="s">
        <v>11</v>
      </c>
      <c r="B19" s="54"/>
      <c r="C19" s="54"/>
      <c r="D19" s="54"/>
      <c r="E19" s="17"/>
      <c r="F19" s="17"/>
    </row>
    <row r="20" spans="1:6">
      <c r="A20" s="65" t="s">
        <v>12</v>
      </c>
      <c r="B20" s="65"/>
      <c r="C20" s="65"/>
      <c r="D20" s="65"/>
      <c r="E20" s="17"/>
      <c r="F20" s="17"/>
    </row>
    <row r="21" spans="1:6">
      <c r="A21" s="65"/>
      <c r="B21" s="65"/>
      <c r="C21" s="65"/>
      <c r="D21" s="65"/>
      <c r="E21" s="17"/>
      <c r="F21" s="17"/>
    </row>
    <row r="22" spans="1:6">
      <c r="A22" s="65"/>
      <c r="B22" s="65"/>
      <c r="C22" s="65"/>
      <c r="D22" s="65"/>
      <c r="E22" s="17"/>
      <c r="F22" s="17"/>
    </row>
    <row r="24" spans="1:6">
      <c r="A24" s="66" t="s">
        <v>13</v>
      </c>
      <c r="B24" s="66"/>
      <c r="C24" s="66"/>
      <c r="D24" s="66"/>
    </row>
    <row r="25" spans="1:6">
      <c r="A25" s="66"/>
      <c r="B25" s="66"/>
      <c r="C25" s="66"/>
      <c r="D25" s="66"/>
    </row>
    <row r="26" spans="1:6" ht="30">
      <c r="A26" s="30" t="s">
        <v>14</v>
      </c>
      <c r="B26" s="55" t="s">
        <v>15</v>
      </c>
      <c r="C26" s="55"/>
      <c r="D26" s="31" t="s">
        <v>16</v>
      </c>
    </row>
    <row r="27" spans="1:6">
      <c r="A27" s="32" t="s">
        <v>17</v>
      </c>
      <c r="B27" s="47" t="s">
        <v>18</v>
      </c>
      <c r="C27" s="47"/>
      <c r="D27" s="25">
        <v>21.43</v>
      </c>
    </row>
    <row r="28" spans="1:6">
      <c r="A28" s="33" t="s">
        <v>19</v>
      </c>
      <c r="B28" s="47" t="s">
        <v>18</v>
      </c>
      <c r="C28" s="47"/>
      <c r="D28" s="25">
        <v>22.93</v>
      </c>
    </row>
    <row r="31" spans="1:6" ht="15.75">
      <c r="A31" s="56" t="s">
        <v>20</v>
      </c>
      <c r="B31" s="56"/>
      <c r="C31" s="56"/>
    </row>
    <row r="32" spans="1:6" ht="15.75">
      <c r="A32" s="67" t="s">
        <v>21</v>
      </c>
      <c r="B32" s="67"/>
      <c r="C32" s="67"/>
      <c r="D32" s="34"/>
    </row>
    <row r="33" spans="1:5" ht="15.75">
      <c r="A33" s="67"/>
      <c r="B33" s="67"/>
      <c r="C33" s="67"/>
      <c r="D33" s="35"/>
    </row>
    <row r="34" spans="1:5" ht="15.75">
      <c r="A34" s="67"/>
      <c r="B34" s="67"/>
      <c r="C34" s="67"/>
      <c r="D34" s="35"/>
    </row>
    <row r="35" spans="1:5" ht="15.75">
      <c r="A35" s="36"/>
      <c r="B35" s="72" t="s">
        <v>64</v>
      </c>
      <c r="C35" s="36" t="s">
        <v>22</v>
      </c>
      <c r="D35" s="35"/>
    </row>
    <row r="36" spans="1:5" ht="15.75">
      <c r="A36" s="37" t="s">
        <v>23</v>
      </c>
      <c r="B36" s="38">
        <v>1623029.29</v>
      </c>
      <c r="C36" s="38">
        <v>1585457</v>
      </c>
      <c r="D36" s="35"/>
    </row>
    <row r="37" spans="1:5" ht="15.75">
      <c r="A37" s="37" t="s">
        <v>24</v>
      </c>
      <c r="B37" s="38">
        <v>138811.68</v>
      </c>
      <c r="C37" s="38">
        <v>104338.43</v>
      </c>
      <c r="D37" s="35"/>
    </row>
    <row r="38" spans="1:5" ht="15.75">
      <c r="A38" s="71" t="s">
        <v>63</v>
      </c>
      <c r="B38" s="38">
        <v>13500</v>
      </c>
      <c r="C38" s="38">
        <v>9569.1126279863493</v>
      </c>
      <c r="D38" s="35"/>
    </row>
    <row r="39" spans="1:5">
      <c r="A39" s="39" t="s">
        <v>25</v>
      </c>
      <c r="B39" s="38">
        <v>-44216.915999999997</v>
      </c>
      <c r="C39" s="38"/>
      <c r="D39" s="40"/>
    </row>
    <row r="40" spans="1:5">
      <c r="A40" s="41" t="s">
        <v>26</v>
      </c>
      <c r="B40" s="38">
        <f>B36+B37+B39+B38</f>
        <v>1731124.054</v>
      </c>
      <c r="C40" s="38">
        <f>C36+C37+C38</f>
        <v>1699364.54262799</v>
      </c>
      <c r="D40" s="42"/>
    </row>
    <row r="41" spans="1:5">
      <c r="A41" s="43"/>
      <c r="B41" s="43"/>
      <c r="C41" s="43"/>
      <c r="D41" s="43"/>
    </row>
    <row r="42" spans="1:5" ht="15.75">
      <c r="A42" s="57" t="s">
        <v>27</v>
      </c>
      <c r="B42" s="57"/>
      <c r="C42" s="57"/>
      <c r="D42" s="57"/>
      <c r="E42" s="57"/>
    </row>
    <row r="43" spans="1:5" ht="15.75">
      <c r="A43" s="58" t="s">
        <v>28</v>
      </c>
      <c r="B43" s="58"/>
      <c r="C43" s="58"/>
      <c r="D43" s="58"/>
      <c r="E43" s="58"/>
    </row>
    <row r="44" spans="1:5" ht="105">
      <c r="A44" s="44" t="s">
        <v>29</v>
      </c>
      <c r="B44" s="44" t="s">
        <v>30</v>
      </c>
      <c r="C44" s="59" t="s">
        <v>31</v>
      </c>
      <c r="D44" s="60"/>
      <c r="E44" s="44" t="s">
        <v>32</v>
      </c>
    </row>
    <row r="45" spans="1:5">
      <c r="A45" s="38">
        <v>-570484.54</v>
      </c>
      <c r="B45" s="38">
        <f>C40</f>
        <v>1699364.54262799</v>
      </c>
      <c r="C45" s="61">
        <f>'Раздел 5'!M22</f>
        <v>1836790.96669502</v>
      </c>
      <c r="D45" s="62"/>
      <c r="E45" s="38">
        <f>A45+B45-C45</f>
        <v>-707910.96406703803</v>
      </c>
    </row>
  </sheetData>
  <mergeCells count="28">
    <mergeCell ref="A1:D2"/>
    <mergeCell ref="A20:D22"/>
    <mergeCell ref="A24:D25"/>
    <mergeCell ref="A32:C34"/>
    <mergeCell ref="A8:D8"/>
    <mergeCell ref="A9:D9"/>
    <mergeCell ref="A42:E42"/>
    <mergeCell ref="A43:E43"/>
    <mergeCell ref="C44:D44"/>
    <mergeCell ref="C45:D45"/>
    <mergeCell ref="A4:D5"/>
    <mergeCell ref="A19:D19"/>
    <mergeCell ref="B26:C26"/>
    <mergeCell ref="B27:C27"/>
    <mergeCell ref="B28:C28"/>
    <mergeCell ref="A31:C31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</mergeCells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13" zoomScale="85" zoomScaleNormal="85" workbookViewId="0">
      <selection activeCell="M22" sqref="M22"/>
    </sheetView>
  </sheetViews>
  <sheetFormatPr defaultColWidth="8.85546875" defaultRowHeight="15"/>
  <cols>
    <col min="1" max="1" width="23.7109375" customWidth="1"/>
    <col min="2" max="3" width="10.140625" customWidth="1"/>
    <col min="4" max="5" width="11.28515625" customWidth="1"/>
    <col min="6" max="6" width="10.140625" customWidth="1"/>
    <col min="7" max="8" width="11.28515625" customWidth="1"/>
    <col min="9" max="10" width="10.140625" customWidth="1"/>
    <col min="11" max="11" width="11.28515625" customWidth="1"/>
    <col min="12" max="12" width="16.28515625" customWidth="1"/>
    <col min="13" max="13" width="30.28515625" customWidth="1"/>
  </cols>
  <sheetData>
    <row r="1" spans="1:13" ht="15.75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>
      <c r="A2" s="70" t="s">
        <v>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6" spans="1:13">
      <c r="A6" s="69" t="s">
        <v>35</v>
      </c>
      <c r="B6" s="68" t="s">
        <v>36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9" t="s">
        <v>37</v>
      </c>
    </row>
    <row r="7" spans="1:13">
      <c r="A7" s="69"/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69"/>
    </row>
    <row r="8" spans="1:13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</row>
    <row r="9" spans="1:13" ht="45">
      <c r="A9" s="2" t="s">
        <v>49</v>
      </c>
      <c r="B9" s="3">
        <v>16664</v>
      </c>
      <c r="C9" s="3">
        <v>16664</v>
      </c>
      <c r="D9" s="3">
        <v>16664</v>
      </c>
      <c r="E9" s="3">
        <v>24696</v>
      </c>
      <c r="F9" s="3">
        <v>16664</v>
      </c>
      <c r="G9" s="3">
        <v>16664</v>
      </c>
      <c r="H9" s="3">
        <v>16664</v>
      </c>
      <c r="I9" s="3">
        <v>16664</v>
      </c>
      <c r="J9" s="3">
        <v>16664</v>
      </c>
      <c r="K9" s="3">
        <v>24663.67</v>
      </c>
      <c r="L9" s="14">
        <v>40252</v>
      </c>
      <c r="M9" s="3">
        <f t="shared" ref="M9:M15" si="0">SUM(B9:L9)</f>
        <v>222923.67</v>
      </c>
    </row>
    <row r="10" spans="1:13" ht="30">
      <c r="A10" s="2" t="s">
        <v>50</v>
      </c>
      <c r="B10" s="4">
        <v>2116</v>
      </c>
      <c r="C10" s="4">
        <v>2116</v>
      </c>
      <c r="D10" s="4">
        <v>2116</v>
      </c>
      <c r="E10" s="4">
        <v>2116</v>
      </c>
      <c r="F10" s="4">
        <v>2116</v>
      </c>
      <c r="G10" s="4">
        <v>2116</v>
      </c>
      <c r="H10" s="4">
        <v>2116</v>
      </c>
      <c r="I10" s="4">
        <v>2116</v>
      </c>
      <c r="J10" s="4">
        <v>2116</v>
      </c>
      <c r="K10" s="4">
        <v>4917.8</v>
      </c>
      <c r="L10" s="14">
        <v>5155</v>
      </c>
      <c r="M10" s="3">
        <f t="shared" si="0"/>
        <v>29116.799999999999</v>
      </c>
    </row>
    <row r="11" spans="1:13" ht="45">
      <c r="A11" s="5" t="s">
        <v>51</v>
      </c>
      <c r="B11" s="4">
        <f>34460.62-1101.32</f>
        <v>33359.300000000003</v>
      </c>
      <c r="C11" s="4">
        <f>21279.92-230.53</f>
        <v>21049.39</v>
      </c>
      <c r="D11" s="4">
        <v>9661.32</v>
      </c>
      <c r="E11" s="4">
        <v>15826.62</v>
      </c>
      <c r="F11" s="4">
        <v>16786.62</v>
      </c>
      <c r="G11" s="4">
        <v>17216.62</v>
      </c>
      <c r="H11" s="4">
        <v>19743.3</v>
      </c>
      <c r="I11" s="4">
        <v>20632.080000000002</v>
      </c>
      <c r="J11" s="4">
        <v>17646.62</v>
      </c>
      <c r="K11" s="4">
        <v>15066.62</v>
      </c>
      <c r="L11" s="14">
        <v>30158.240000000002</v>
      </c>
      <c r="M11" s="3">
        <f t="shared" si="0"/>
        <v>217146.73</v>
      </c>
    </row>
    <row r="12" spans="1:13" ht="90">
      <c r="A12" s="6" t="s">
        <v>52</v>
      </c>
      <c r="B12" s="7">
        <v>2449.66</v>
      </c>
      <c r="C12" s="7">
        <v>2957</v>
      </c>
      <c r="D12" s="7">
        <v>3700</v>
      </c>
      <c r="E12" s="7">
        <f>45781.5-29394.78</f>
        <v>16386.72</v>
      </c>
      <c r="F12" s="7">
        <f>32025-16103.66</f>
        <v>15921.34</v>
      </c>
      <c r="G12" s="7">
        <f>23397.58-599.4</f>
        <v>22798.18</v>
      </c>
      <c r="H12" s="7">
        <v>10760</v>
      </c>
      <c r="I12" s="7">
        <v>11570</v>
      </c>
      <c r="J12" s="7">
        <v>6275</v>
      </c>
      <c r="K12" s="7">
        <v>13083</v>
      </c>
      <c r="L12" s="7">
        <v>21862.5</v>
      </c>
      <c r="M12" s="3">
        <f t="shared" si="0"/>
        <v>127763.4</v>
      </c>
    </row>
    <row r="13" spans="1:13" ht="105">
      <c r="A13" s="6" t="s">
        <v>53</v>
      </c>
      <c r="B13" s="7">
        <v>41455.360000000001</v>
      </c>
      <c r="C13" s="7">
        <v>18499.080000000002</v>
      </c>
      <c r="D13" s="7">
        <v>16805.84</v>
      </c>
      <c r="E13" s="7">
        <v>34585.96</v>
      </c>
      <c r="F13" s="7">
        <v>8992.86</v>
      </c>
      <c r="G13" s="7">
        <v>49315.66</v>
      </c>
      <c r="H13" s="7">
        <v>115630.7</v>
      </c>
      <c r="I13" s="7">
        <v>16117.15</v>
      </c>
      <c r="J13" s="7">
        <v>26921.49</v>
      </c>
      <c r="K13" s="7">
        <v>40288.65</v>
      </c>
      <c r="L13" s="7">
        <v>48413.72</v>
      </c>
      <c r="M13" s="3">
        <f t="shared" si="0"/>
        <v>417026.47</v>
      </c>
    </row>
    <row r="14" spans="1:13" ht="45">
      <c r="A14" s="8" t="s">
        <v>54</v>
      </c>
      <c r="B14" s="7">
        <f>SUM(B15:B19)</f>
        <v>0</v>
      </c>
      <c r="C14" s="7">
        <f t="shared" ref="C14:L14" si="1">SUM(C15:C19)</f>
        <v>0</v>
      </c>
      <c r="D14" s="7">
        <f t="shared" si="1"/>
        <v>19721.5</v>
      </c>
      <c r="E14" s="7">
        <f t="shared" si="1"/>
        <v>11846.77</v>
      </c>
      <c r="F14" s="7">
        <f t="shared" si="1"/>
        <v>4521.5</v>
      </c>
      <c r="G14" s="7">
        <f t="shared" si="1"/>
        <v>4769.9399999999996</v>
      </c>
      <c r="H14" s="7">
        <f t="shared" si="1"/>
        <v>4333</v>
      </c>
      <c r="I14" s="7">
        <f t="shared" si="1"/>
        <v>4333</v>
      </c>
      <c r="J14" s="7">
        <f t="shared" si="1"/>
        <v>6678.73</v>
      </c>
      <c r="K14" s="7">
        <f t="shared" si="1"/>
        <v>6808.31</v>
      </c>
      <c r="L14" s="7">
        <f t="shared" si="1"/>
        <v>34202</v>
      </c>
      <c r="M14" s="3">
        <f t="shared" si="0"/>
        <v>97214.75</v>
      </c>
    </row>
    <row r="15" spans="1:13" ht="28.5">
      <c r="A15" s="9" t="s">
        <v>55</v>
      </c>
      <c r="B15" s="10"/>
      <c r="C15" s="10"/>
      <c r="D15" s="10">
        <v>19721.5</v>
      </c>
      <c r="E15" s="10">
        <v>4521.5</v>
      </c>
      <c r="F15" s="10">
        <v>4521.5</v>
      </c>
      <c r="G15" s="10">
        <v>4521.5</v>
      </c>
      <c r="H15" s="7">
        <v>4333</v>
      </c>
      <c r="I15" s="7">
        <v>4333</v>
      </c>
      <c r="J15" s="7">
        <v>4333</v>
      </c>
      <c r="K15" s="7">
        <v>4333</v>
      </c>
      <c r="L15" s="7">
        <v>34202</v>
      </c>
      <c r="M15" s="4">
        <f t="shared" si="0"/>
        <v>84820</v>
      </c>
    </row>
    <row r="16" spans="1:13" ht="28.5">
      <c r="A16" s="11" t="s">
        <v>56</v>
      </c>
      <c r="B16" s="7"/>
      <c r="C16" s="7"/>
      <c r="D16" s="7"/>
      <c r="E16" s="7">
        <v>7325.27</v>
      </c>
      <c r="F16" s="7"/>
      <c r="G16" s="7"/>
      <c r="H16" s="7"/>
      <c r="I16" s="7"/>
      <c r="J16" s="7"/>
      <c r="K16" s="7"/>
      <c r="L16" s="7"/>
      <c r="M16" s="15">
        <f t="shared" ref="M16:M22" si="2">SUM(B16:L16)</f>
        <v>7325.27</v>
      </c>
    </row>
    <row r="17" spans="1:13" ht="71.25">
      <c r="A17" s="11" t="s">
        <v>57</v>
      </c>
      <c r="B17" s="7"/>
      <c r="C17" s="7"/>
      <c r="D17" s="7"/>
      <c r="E17" s="7"/>
      <c r="F17" s="7"/>
      <c r="G17" s="7">
        <v>248.44</v>
      </c>
      <c r="H17" s="7"/>
      <c r="I17" s="7"/>
      <c r="J17" s="7"/>
      <c r="K17" s="7"/>
      <c r="L17" s="7"/>
      <c r="M17" s="15">
        <f t="shared" si="2"/>
        <v>248.44</v>
      </c>
    </row>
    <row r="18" spans="1:13" ht="42.75">
      <c r="A18" s="11" t="s">
        <v>58</v>
      </c>
      <c r="B18" s="7"/>
      <c r="C18" s="7"/>
      <c r="D18" s="7"/>
      <c r="E18" s="7"/>
      <c r="F18" s="7"/>
      <c r="G18" s="7"/>
      <c r="H18" s="7"/>
      <c r="I18" s="7"/>
      <c r="J18" s="7"/>
      <c r="K18" s="7">
        <v>2475.31</v>
      </c>
      <c r="L18" s="7"/>
      <c r="M18" s="15">
        <f t="shared" si="2"/>
        <v>2475.31</v>
      </c>
    </row>
    <row r="19" spans="1:13" ht="85.5">
      <c r="A19" s="11" t="s">
        <v>59</v>
      </c>
      <c r="B19" s="7"/>
      <c r="C19" s="7"/>
      <c r="D19" s="7"/>
      <c r="E19" s="7"/>
      <c r="F19" s="7"/>
      <c r="G19" s="7"/>
      <c r="H19" s="7"/>
      <c r="I19" s="7"/>
      <c r="J19" s="7">
        <v>2345.73</v>
      </c>
      <c r="K19" s="7"/>
      <c r="L19" s="7"/>
      <c r="M19" s="15">
        <f t="shared" si="2"/>
        <v>2345.73</v>
      </c>
    </row>
    <row r="20" spans="1:13" ht="30">
      <c r="A20" s="6" t="s">
        <v>60</v>
      </c>
      <c r="B20" s="7">
        <v>50264.621115837399</v>
      </c>
      <c r="C20" s="7">
        <v>50264.621115837399</v>
      </c>
      <c r="D20" s="7">
        <v>50264.621115837399</v>
      </c>
      <c r="E20" s="7">
        <v>50264.621115837399</v>
      </c>
      <c r="F20" s="7">
        <v>50264.621115837399</v>
      </c>
      <c r="G20" s="7">
        <v>50264.621115837399</v>
      </c>
      <c r="H20" s="7">
        <v>54991.775999999998</v>
      </c>
      <c r="I20" s="7">
        <v>54991.775999999998</v>
      </c>
      <c r="J20" s="7">
        <v>54991.775999999998</v>
      </c>
      <c r="K20" s="7">
        <v>54991.775999999998</v>
      </c>
      <c r="L20" s="7">
        <v>109983.552</v>
      </c>
      <c r="M20" s="4">
        <f t="shared" si="2"/>
        <v>631538.38269502402</v>
      </c>
    </row>
    <row r="21" spans="1:13" ht="45">
      <c r="A21" s="6" t="s">
        <v>61</v>
      </c>
      <c r="B21" s="7">
        <v>18693.48</v>
      </c>
      <c r="C21" s="7">
        <v>7165.26</v>
      </c>
      <c r="D21" s="7">
        <v>2620.5239999999999</v>
      </c>
      <c r="E21" s="7">
        <v>6997.1880000000001</v>
      </c>
      <c r="F21" s="7">
        <v>19307.448</v>
      </c>
      <c r="G21" s="7">
        <v>0</v>
      </c>
      <c r="H21" s="7">
        <v>6296.232</v>
      </c>
      <c r="I21" s="7">
        <v>9955.3559999999998</v>
      </c>
      <c r="J21" s="7">
        <v>0</v>
      </c>
      <c r="K21" s="7">
        <v>3245.1</v>
      </c>
      <c r="L21" s="7">
        <v>19780.175999999999</v>
      </c>
      <c r="M21" s="4">
        <f t="shared" si="2"/>
        <v>94060.763999999996</v>
      </c>
    </row>
    <row r="22" spans="1:13">
      <c r="A22" s="12" t="s">
        <v>62</v>
      </c>
      <c r="B22" s="4">
        <f>B9+B10+B11+B12+B13+B14+B20+B21</f>
        <v>165002.421115837</v>
      </c>
      <c r="C22" s="4">
        <f t="shared" ref="C22:L22" si="3">C9+C10+C11+C12+C13+C14+C20+C21</f>
        <v>118715.35111583699</v>
      </c>
      <c r="D22" s="4">
        <f t="shared" si="3"/>
        <v>121553.80511583701</v>
      </c>
      <c r="E22" s="4">
        <f t="shared" si="3"/>
        <v>162719.87911583699</v>
      </c>
      <c r="F22" s="4">
        <f t="shared" si="3"/>
        <v>134574.389115837</v>
      </c>
      <c r="G22" s="4">
        <f t="shared" si="3"/>
        <v>163145.02111583701</v>
      </c>
      <c r="H22" s="4">
        <f t="shared" si="3"/>
        <v>230535.008</v>
      </c>
      <c r="I22" s="4">
        <f t="shared" si="3"/>
        <v>136379.36199999999</v>
      </c>
      <c r="J22" s="4">
        <f t="shared" si="3"/>
        <v>131293.61600000001</v>
      </c>
      <c r="K22" s="4">
        <f t="shared" si="3"/>
        <v>163064.92600000001</v>
      </c>
      <c r="L22" s="4">
        <f t="shared" si="3"/>
        <v>309807.18800000002</v>
      </c>
      <c r="M22" s="4">
        <f t="shared" si="2"/>
        <v>1836790.96669502</v>
      </c>
    </row>
    <row r="23" spans="1:13">
      <c r="B23" s="13"/>
      <c r="C23" s="13"/>
      <c r="E23" s="13"/>
      <c r="F23" s="13"/>
      <c r="G23" s="13"/>
    </row>
  </sheetData>
  <mergeCells count="5">
    <mergeCell ref="A1:M1"/>
    <mergeCell ref="B6:L6"/>
    <mergeCell ref="A6:A7"/>
    <mergeCell ref="M6:M7"/>
    <mergeCell ref="A2:M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Воронкин Никита Валентинович</cp:lastModifiedBy>
  <dcterms:created xsi:type="dcterms:W3CDTF">2006-09-16T00:00:00Z</dcterms:created>
  <dcterms:modified xsi:type="dcterms:W3CDTF">2025-03-25T11:48:38Z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67FA4E21F5164751A9C08DBE3AFDF878_13</vt:lpwstr>
  </property>
  <property fmtid="{D5CDD505-2E9C-101B-9397-08002B2CF9AE}" pid="3" name="KSOProductBuildVer">
    <vt:lpwstr>1049-12.2.0.20326</vt:lpwstr>
  </property>
  <property fmtid="{D5CDD505-2E9C-101B-9397-08002B2CF9AE}" pid="4" name="KSOReadingLayout">
    <vt:bool>true</vt:bool>
  </property>
</Properties>
</file>