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ronkinNV\Desktop\отчёт 41 дом\"/>
    </mc:Choice>
  </mc:AlternateContent>
  <bookViews>
    <workbookView xWindow="0" yWindow="0" windowWidth="23040" windowHeight="9060" activeTab="1"/>
  </bookViews>
  <sheets>
    <sheet name="Раздел 1-4" sheetId="1" r:id="rId1"/>
    <sheet name="Раздел 5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2" l="1"/>
  <c r="C19" i="2"/>
  <c r="D19" i="2"/>
  <c r="E19" i="2"/>
  <c r="F19" i="2"/>
  <c r="G19" i="2"/>
  <c r="H19" i="2"/>
  <c r="I19" i="2"/>
  <c r="J19" i="2"/>
  <c r="K19" i="2"/>
  <c r="L19" i="2"/>
  <c r="B19" i="2"/>
  <c r="M19" i="2" s="1"/>
  <c r="C46" i="1" s="1"/>
  <c r="M10" i="2" l="1"/>
  <c r="M11" i="2"/>
  <c r="M12" i="2"/>
  <c r="M13" i="2"/>
  <c r="M14" i="2"/>
  <c r="M15" i="2"/>
  <c r="M16" i="2"/>
  <c r="M17" i="2"/>
  <c r="M9" i="2"/>
  <c r="C13" i="2" l="1"/>
  <c r="D13" i="2"/>
  <c r="E13" i="2"/>
  <c r="F13" i="2"/>
  <c r="G13" i="2"/>
  <c r="H13" i="2"/>
  <c r="I13" i="2"/>
  <c r="J13" i="2"/>
  <c r="K13" i="2"/>
  <c r="L13" i="2"/>
  <c r="B13" i="2"/>
  <c r="C39" i="1"/>
  <c r="B46" i="1" s="1"/>
  <c r="E46" i="1" s="1"/>
  <c r="B39" i="1"/>
</calcChain>
</file>

<file path=xl/sharedStrings.xml><?xml version="1.0" encoding="utf-8"?>
<sst xmlns="http://schemas.openxmlformats.org/spreadsheetml/2006/main" count="62" uniqueCount="61">
  <si>
    <t xml:space="preserve">   ООО «Жилищное управление ЖБК-1»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</si>
  <si>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</si>
  <si>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</si>
  <si>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</si>
  <si>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</si>
  <si>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</si>
  <si>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</si>
  <si>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</si>
  <si>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</si>
  <si>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</si>
  <si>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Период</t>
  </si>
  <si>
    <t>Основание (договор управления с
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</si>
  <si>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</si>
  <si>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 xml:space="preserve">пункт 4 договора управления </t>
  </si>
  <si>
    <t>Раздел 3</t>
  </si>
  <si>
    <t>Раздел 4</t>
  </si>
  <si>
    <t>Раздел 5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</si>
  <si>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</si>
  <si>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Информация, подтверждающая виды, объемы и стоимость выполненных и оказанных в отчетном году работ, услуг по актам приемки выполненных работ, услуг</t>
  </si>
  <si>
    <t xml:space="preserve">Виды выполненных работ, услуг согласно Перечня работ, услуг и актов приемки выполненных работ, услуг
</t>
  </si>
  <si>
    <t>месяцы отчетного года</t>
  </si>
  <si>
    <t>Итого по виду работ, услуг и всего</t>
  </si>
  <si>
    <t xml:space="preserve">январь </t>
  </si>
  <si>
    <t xml:space="preserve">февраль 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</si>
  <si>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</si>
  <si>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</si>
  <si>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</si>
  <si>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</si>
  <si>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</si>
  <si>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</si>
  <si>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</si>
  <si>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</si>
  <si>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I.  Содержание помещений общего пользования</t>
  </si>
  <si>
    <t xml:space="preserve">ИТОГО </t>
  </si>
  <si>
    <t>01.01.2024-30.07.2024 гг.</t>
  </si>
  <si>
    <t>01.08.2024-31.12.2024 гг.</t>
  </si>
  <si>
    <t>2. Уборка придомовой территории</t>
  </si>
  <si>
    <t>3.  Ремонт и обслуживание конструктивных элементов и внешнее благоустройство</t>
  </si>
  <si>
    <t>4.  Техническое обслуживание и ремонт внутридомового инженерного оборудования и МОП</t>
  </si>
  <si>
    <t>5.Работы не вошедшие в перечень услуг</t>
  </si>
  <si>
    <t>Окраска деревьев</t>
  </si>
  <si>
    <t>Отчет управляющей организации о выполнении условий договора управления многоквартирным домом по адресу: г. Белгород, ул.Шумилова 4.</t>
  </si>
  <si>
    <t>г. Белгород, ул. Шумилова 4.</t>
  </si>
  <si>
    <t>Окраска  краской фасадной</t>
  </si>
  <si>
    <t>Ремонт металлических дверей</t>
  </si>
  <si>
    <t>ноябрь-декабрь</t>
  </si>
  <si>
    <t>Сведения о применяемом управляющей организацией размере платы за содержание и управление МКД</t>
  </si>
  <si>
    <t>Информация о размере платы за содержание и управление жилого МКД, действующем в отчетном периоде</t>
  </si>
  <si>
    <t>Информация о начисленном и оплаченном за отчетный период размере платы за содержание помещений</t>
  </si>
  <si>
    <t xml:space="preserve">Начислено </t>
  </si>
  <si>
    <t xml:space="preserve">Оплачено </t>
  </si>
  <si>
    <t xml:space="preserve">Содержание помещений </t>
  </si>
  <si>
    <t>Электроэнергия на ОДН</t>
  </si>
  <si>
    <t xml:space="preserve">Аренда имущества </t>
  </si>
  <si>
    <t xml:space="preserve">Итого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</si>
  <si>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</si>
  <si>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</si>
  <si>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</si>
  <si>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</si>
  <si>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6. Услуга управления</t>
  </si>
  <si>
    <t>7. Оплачено ресурсоснабжающим организациям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</si>
</sst>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7"/>
      <name val="Arial Cyr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3" fillId="0" borderId="0" xfId="0" applyFont="1"/>
    <xf numFmtId="0" fontId="5" fillId="0" borderId="0" xfId="0" applyFont="1" applyAlignment="1">
      <alignment horizontal="left" vertical="center" indent="15"/>
    </xf>
    <xf numFmtId="0" fontId="0" fillId="0" borderId="0" xfId="0" applyAlignment="1"/>
    <xf numFmtId="0" fontId="1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/>
    <xf numFmtId="49" fontId="8" fillId="0" borderId="0" xfId="0" applyNumberFormat="1" applyFont="1" applyBorder="1" applyAlignment="1">
      <alignment horizontal="right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9" fontId="6" fillId="2" borderId="1" xfId="0" applyNumberFormat="1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14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1" xfId="0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" fontId="7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 indent="1"/>
    </xf>
    <xf numFmtId="0" fontId="0" fillId="0" borderId="1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26" zoomScale="85" zoomScaleNormal="85" workbookViewId="0">
      <selection activeCell="E37" sqref="E37"/>
    </sheetView>
  </sheetViews>
  <sheetFormatPr defaultColWidth="8.7109375" defaultRowHeight="15"/>
  <cols>
    <col min="1" max="1" width="27.5703125" customWidth="1"/>
    <col min="2" max="2" width="23.7109375" customWidth="1"/>
    <col min="3" max="3" width="46.85546875" customWidth="1"/>
    <col min="4" max="4" width="15.140625" customWidth="1"/>
    <col min="5" max="5" width="45.140625" bestFit="1" customWidth="1"/>
    <col min="6" max="6" width="99.28515625" bestFit="1" customWidth="1"/>
    <col min="7" max="7" width="91.7109375" customWidth="1"/>
    <col min="8" max="9" width="9.7109375" customWidth="1"/>
    <col min="10" max="10" width="9.5703125" customWidth="1"/>
    <col min="11" max="11" width="9.7109375" customWidth="1"/>
    <col min="12" max="12" width="8.42578125" customWidth="1"/>
    <col min="13" max="13" width="7.85546875" customWidth="1"/>
    <col min="14" max="14" width="8.7109375" customWidth="1"/>
    <col min="15" max="15" width="30.28515625" customWidth="1"/>
  </cols>
  <sheetData>
    <row r="1" spans="1:9" ht="18.75">
      <c r="A1" s="39" t="s">
        <v>0</v>
      </c>
      <c r="B1" s="39"/>
      <c r="C1" s="39"/>
      <c r="D1" s="39"/>
      <c r="E1" s="8"/>
      <c r="F1" s="8"/>
      <c r="G1" s="8"/>
      <c r="H1" s="8"/>
      <c r="I1" s="8"/>
    </row>
    <row r="4" spans="1:9" ht="15" customHeight="1">
      <c r="A4" s="40" t="s">
        <v>41</v>
      </c>
      <c r="B4" s="40"/>
      <c r="C4" s="40"/>
      <c r="D4" s="40"/>
      <c r="E4" s="9"/>
      <c r="F4" s="9"/>
      <c r="G4" s="9"/>
      <c r="H4" s="9"/>
      <c r="I4" s="9"/>
    </row>
    <row r="5" spans="1:9" ht="15" customHeight="1">
      <c r="A5" s="40"/>
      <c r="B5" s="40"/>
      <c r="C5" s="40"/>
      <c r="D5" s="40"/>
      <c r="E5" s="9"/>
      <c r="F5" s="9"/>
      <c r="G5" s="9"/>
      <c r="H5" s="9"/>
      <c r="I5" s="9"/>
    </row>
    <row r="8" spans="1:9" ht="15.75">
      <c r="B8" s="41" t="s">
        <v>1</v>
      </c>
      <c r="C8" s="41"/>
      <c r="D8" s="10"/>
      <c r="E8" s="10"/>
      <c r="F8" s="10"/>
      <c r="G8" s="2"/>
    </row>
    <row r="9" spans="1:9" ht="15.75" customHeight="1">
      <c r="A9" s="3"/>
      <c r="B9" s="42" t="s">
        <v>2</v>
      </c>
      <c r="C9" s="42"/>
      <c r="D9" s="5"/>
      <c r="E9" s="5"/>
      <c r="F9" s="5"/>
      <c r="G9" s="5"/>
      <c r="H9" s="4"/>
    </row>
    <row r="11" spans="1:9">
      <c r="A11" s="43" t="s">
        <v>3</v>
      </c>
      <c r="B11" s="44"/>
      <c r="C11" s="18" t="s">
        <v>42</v>
      </c>
    </row>
    <row r="12" spans="1:9">
      <c r="A12" s="43" t="s">
        <v>4</v>
      </c>
      <c r="B12" s="44"/>
      <c r="C12" s="14">
        <v>2022</v>
      </c>
    </row>
    <row r="13" spans="1:9">
      <c r="A13" s="43" t="s">
        <v>5</v>
      </c>
      <c r="B13" s="44"/>
      <c r="C13" s="19">
        <v>0</v>
      </c>
    </row>
    <row r="14" spans="1:9">
      <c r="A14" s="43" t="s">
        <v>6</v>
      </c>
      <c r="B14" s="44"/>
      <c r="C14" s="20">
        <v>1370.5</v>
      </c>
    </row>
    <row r="15" spans="1:9">
      <c r="A15" s="43" t="s">
        <v>7</v>
      </c>
      <c r="B15" s="44"/>
      <c r="C15" s="20">
        <v>1040</v>
      </c>
    </row>
    <row r="16" spans="1:9">
      <c r="A16" s="45" t="s">
        <v>8</v>
      </c>
      <c r="B16" s="46"/>
      <c r="C16" s="20">
        <v>266.39999999999998</v>
      </c>
    </row>
    <row r="19" spans="1:4" ht="15.75">
      <c r="A19" s="41" t="s">
        <v>9</v>
      </c>
      <c r="B19" s="41"/>
      <c r="C19" s="41"/>
      <c r="D19" s="41"/>
    </row>
    <row r="20" spans="1:4" ht="15" customHeight="1">
      <c r="A20" s="42" t="s">
        <v>46</v>
      </c>
      <c r="B20" s="42"/>
      <c r="C20" s="42"/>
      <c r="D20" s="42"/>
    </row>
    <row r="21" spans="1:4" ht="15" customHeight="1">
      <c r="A21" s="42"/>
      <c r="B21" s="42"/>
      <c r="C21" s="42"/>
      <c r="D21" s="42"/>
    </row>
    <row r="22" spans="1:4" ht="15" customHeight="1">
      <c r="A22" s="42"/>
      <c r="B22" s="42"/>
      <c r="C22" s="42"/>
      <c r="D22" s="42"/>
    </row>
    <row r="24" spans="1:4" ht="15" customHeight="1">
      <c r="A24" s="47" t="s">
        <v>47</v>
      </c>
      <c r="B24" s="48"/>
      <c r="C24" s="48"/>
      <c r="D24" s="49"/>
    </row>
    <row r="25" spans="1:4">
      <c r="A25" s="50"/>
      <c r="B25" s="51"/>
      <c r="C25" s="51"/>
      <c r="D25" s="52"/>
    </row>
    <row r="26" spans="1:4" ht="30">
      <c r="A26" s="6" t="s">
        <v>10</v>
      </c>
      <c r="B26" s="38" t="s">
        <v>11</v>
      </c>
      <c r="C26" s="38"/>
      <c r="D26" s="1" t="s">
        <v>12</v>
      </c>
    </row>
    <row r="27" spans="1:4">
      <c r="A27" s="11" t="s">
        <v>34</v>
      </c>
      <c r="B27" s="58" t="s">
        <v>13</v>
      </c>
      <c r="C27" s="58"/>
      <c r="D27" s="13">
        <v>29</v>
      </c>
    </row>
    <row r="28" spans="1:4">
      <c r="A28" s="11" t="s">
        <v>35</v>
      </c>
      <c r="B28" s="58" t="s">
        <v>13</v>
      </c>
      <c r="C28" s="58"/>
      <c r="D28" s="7">
        <v>31.03</v>
      </c>
    </row>
    <row r="30" spans="1:4" ht="15.75">
      <c r="A30" s="59" t="s">
        <v>14</v>
      </c>
      <c r="B30" s="59"/>
      <c r="C30" s="59"/>
    </row>
    <row r="31" spans="1:4" ht="15.75">
      <c r="A31" s="60" t="s">
        <v>48</v>
      </c>
      <c r="B31" s="60"/>
      <c r="C31" s="60"/>
      <c r="D31" s="10"/>
    </row>
    <row r="32" spans="1:4" ht="15" customHeight="1">
      <c r="A32" s="60"/>
      <c r="B32" s="60"/>
      <c r="C32" s="60"/>
      <c r="D32" s="5"/>
    </row>
    <row r="33" spans="1:5" ht="15" customHeight="1">
      <c r="A33" s="60"/>
      <c r="B33" s="60"/>
      <c r="C33" s="60"/>
      <c r="D33" s="5"/>
    </row>
    <row r="34" spans="1:5" ht="15" customHeight="1">
      <c r="A34" s="15"/>
      <c r="B34" s="15" t="s">
        <v>49</v>
      </c>
      <c r="C34" s="15" t="s">
        <v>50</v>
      </c>
      <c r="D34" s="21"/>
      <c r="E34" s="22"/>
    </row>
    <row r="35" spans="1:5">
      <c r="A35" s="23" t="s">
        <v>51</v>
      </c>
      <c r="B35" s="24">
        <v>342832.53200000001</v>
      </c>
      <c r="C35" s="24">
        <v>331941.11200000002</v>
      </c>
      <c r="D35" s="25"/>
      <c r="E35" s="22"/>
    </row>
    <row r="36" spans="1:5">
      <c r="A36" s="23" t="s">
        <v>52</v>
      </c>
      <c r="B36" s="24">
        <v>13897.560000000001</v>
      </c>
      <c r="C36" s="24">
        <v>12615.779999999999</v>
      </c>
      <c r="D36" s="26"/>
      <c r="E36" s="22"/>
    </row>
    <row r="37" spans="1:5">
      <c r="A37" s="23" t="s">
        <v>53</v>
      </c>
      <c r="B37" s="24">
        <v>600</v>
      </c>
      <c r="C37" s="24">
        <v>469.112627986348</v>
      </c>
      <c r="D37" s="27"/>
      <c r="E37" s="22"/>
    </row>
    <row r="38" spans="1:5" hidden="1">
      <c r="A38" s="23"/>
      <c r="B38" s="24"/>
      <c r="C38" s="24"/>
      <c r="D38" s="22"/>
      <c r="E38" s="22"/>
    </row>
    <row r="39" spans="1:5">
      <c r="A39" s="28" t="s">
        <v>54</v>
      </c>
      <c r="B39" s="24">
        <f>B35+B36+B38+B37</f>
        <v>357330.092</v>
      </c>
      <c r="C39" s="24">
        <f>C35+C36+C37</f>
        <v>345026.00462798635</v>
      </c>
    </row>
    <row r="43" spans="1:5" ht="15.75">
      <c r="A43" s="41" t="s">
        <v>15</v>
      </c>
      <c r="B43" s="41"/>
      <c r="C43" s="41"/>
      <c r="D43" s="41"/>
      <c r="E43" s="41"/>
    </row>
    <row r="44" spans="1:5" ht="38.25" customHeight="1">
      <c r="A44" s="53" t="s">
        <v>17</v>
      </c>
      <c r="B44" s="53"/>
      <c r="C44" s="53"/>
      <c r="D44" s="53"/>
      <c r="E44" s="53"/>
    </row>
    <row r="45" spans="1:5" ht="105">
      <c r="A45" s="16" t="s">
        <v>55</v>
      </c>
      <c r="B45" s="16" t="s">
        <v>56</v>
      </c>
      <c r="C45" s="54" t="s">
        <v>57</v>
      </c>
      <c r="D45" s="55"/>
      <c r="E45" s="16" t="s">
        <v>58</v>
      </c>
    </row>
    <row r="46" spans="1:5">
      <c r="A46" s="24">
        <v>43975</v>
      </c>
      <c r="B46" s="24">
        <f>C39</f>
        <v>345026.00462798635</v>
      </c>
      <c r="C46" s="56">
        <f>'Раздел 5'!M19</f>
        <v>385477.84399999998</v>
      </c>
      <c r="D46" s="57"/>
      <c r="E46" s="24">
        <f>A46+B46-C46</f>
        <v>3523.1606279863627</v>
      </c>
    </row>
  </sheetData>
  <mergeCells count="22">
    <mergeCell ref="A44:E44"/>
    <mergeCell ref="C45:D45"/>
    <mergeCell ref="C46:D46"/>
    <mergeCell ref="B27:C27"/>
    <mergeCell ref="B28:C28"/>
    <mergeCell ref="A30:C30"/>
    <mergeCell ref="A31:C33"/>
    <mergeCell ref="A43:E43"/>
    <mergeCell ref="B26:C26"/>
    <mergeCell ref="A1:D1"/>
    <mergeCell ref="A4:D5"/>
    <mergeCell ref="B8:C8"/>
    <mergeCell ref="B9:C9"/>
    <mergeCell ref="A11:B11"/>
    <mergeCell ref="A15:B15"/>
    <mergeCell ref="A16:B16"/>
    <mergeCell ref="A19:D19"/>
    <mergeCell ref="A12:B12"/>
    <mergeCell ref="A13:B13"/>
    <mergeCell ref="A14:B14"/>
    <mergeCell ref="A20:D22"/>
    <mergeCell ref="A24:D2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Normal="100" workbookViewId="0">
      <selection activeCell="B9" sqref="B9:L12"/>
    </sheetView>
  </sheetViews>
  <sheetFormatPr defaultColWidth="8.85546875" defaultRowHeight="15"/>
  <cols>
    <col min="1" max="1" width="26.85546875" customWidth="1"/>
    <col min="2" max="2" width="12.7109375" customWidth="1"/>
    <col min="3" max="3" width="10.5703125" customWidth="1"/>
    <col min="4" max="4" width="13" customWidth="1"/>
    <col min="5" max="5" width="11.28515625" customWidth="1"/>
    <col min="6" max="6" width="11" customWidth="1"/>
    <col min="7" max="8" width="10.85546875" customWidth="1"/>
    <col min="12" max="12" width="13.42578125" customWidth="1"/>
    <col min="13" max="13" width="11.28515625" customWidth="1"/>
  </cols>
  <sheetData>
    <row r="1" spans="1:13" ht="15.75">
      <c r="A1" s="41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" customHeight="1">
      <c r="A2" s="63" t="s">
        <v>18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6" spans="1:13">
      <c r="A6" s="62" t="s">
        <v>19</v>
      </c>
      <c r="B6" s="61" t="s">
        <v>20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2" t="s">
        <v>21</v>
      </c>
    </row>
    <row r="7" spans="1:13">
      <c r="A7" s="62"/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17" t="s">
        <v>27</v>
      </c>
      <c r="H7" s="17" t="s">
        <v>28</v>
      </c>
      <c r="I7" s="17" t="s">
        <v>29</v>
      </c>
      <c r="J7" s="17" t="s">
        <v>30</v>
      </c>
      <c r="K7" s="17" t="s">
        <v>31</v>
      </c>
      <c r="L7" s="17" t="s">
        <v>45</v>
      </c>
      <c r="M7" s="62"/>
    </row>
    <row r="8" spans="1:13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</row>
    <row r="9" spans="1:13" ht="45">
      <c r="A9" s="33" t="s">
        <v>32</v>
      </c>
      <c r="B9" s="29">
        <v>1893</v>
      </c>
      <c r="C9" s="29">
        <v>1893</v>
      </c>
      <c r="D9" s="29">
        <v>1893</v>
      </c>
      <c r="E9" s="29">
        <v>2723</v>
      </c>
      <c r="F9" s="29">
        <v>1893</v>
      </c>
      <c r="G9" s="29">
        <v>1893</v>
      </c>
      <c r="H9" s="29">
        <v>1893</v>
      </c>
      <c r="I9" s="29">
        <v>1893</v>
      </c>
      <c r="J9" s="29">
        <v>1143</v>
      </c>
      <c r="K9" s="29">
        <v>3655.8600000000006</v>
      </c>
      <c r="L9" s="29">
        <v>4416</v>
      </c>
      <c r="M9" s="29">
        <f>SUM(B9:L9)</f>
        <v>25188.86</v>
      </c>
    </row>
    <row r="10" spans="1:13" ht="30">
      <c r="A10" s="33" t="s">
        <v>36</v>
      </c>
      <c r="B10" s="29">
        <v>15544.22</v>
      </c>
      <c r="C10" s="29">
        <v>9845.2199999999993</v>
      </c>
      <c r="D10" s="29">
        <v>4375.22</v>
      </c>
      <c r="E10" s="29">
        <v>10656.339999999998</v>
      </c>
      <c r="F10" s="29">
        <v>9887.3399999999983</v>
      </c>
      <c r="G10" s="29">
        <v>10127.339999999998</v>
      </c>
      <c r="H10" s="29">
        <v>9887.3399999999983</v>
      </c>
      <c r="I10" s="29">
        <v>10307.339999999998</v>
      </c>
      <c r="J10" s="29">
        <v>4454.22</v>
      </c>
      <c r="K10" s="29">
        <v>4624.22</v>
      </c>
      <c r="L10" s="29">
        <v>12057.44</v>
      </c>
      <c r="M10" s="29">
        <f t="shared" ref="M10:M17" si="0">SUM(B10:L10)</f>
        <v>101766.23999999999</v>
      </c>
    </row>
    <row r="11" spans="1:13" ht="60">
      <c r="A11" s="34" t="s">
        <v>37</v>
      </c>
      <c r="B11" s="30">
        <v>280</v>
      </c>
      <c r="C11" s="30">
        <v>120</v>
      </c>
      <c r="D11" s="30">
        <v>639</v>
      </c>
      <c r="E11" s="30">
        <v>1428</v>
      </c>
      <c r="F11" s="30">
        <v>2579</v>
      </c>
      <c r="G11" s="30">
        <v>3620</v>
      </c>
      <c r="H11" s="30">
        <v>3715</v>
      </c>
      <c r="I11" s="30">
        <v>4070</v>
      </c>
      <c r="J11" s="30">
        <v>340</v>
      </c>
      <c r="K11" s="30">
        <v>686</v>
      </c>
      <c r="L11" s="30">
        <v>5245</v>
      </c>
      <c r="M11" s="29">
        <f t="shared" si="0"/>
        <v>22722</v>
      </c>
    </row>
    <row r="12" spans="1:13" ht="75">
      <c r="A12" s="33" t="s">
        <v>38</v>
      </c>
      <c r="B12" s="30">
        <v>5901.52</v>
      </c>
      <c r="C12" s="30">
        <v>8399.2999999999993</v>
      </c>
      <c r="D12" s="30">
        <v>13243.57</v>
      </c>
      <c r="E12" s="30">
        <v>4168.6499999999996</v>
      </c>
      <c r="F12" s="30">
        <v>5685.37</v>
      </c>
      <c r="G12" s="30">
        <v>6556.27</v>
      </c>
      <c r="H12" s="30">
        <v>3478.1199999999994</v>
      </c>
      <c r="I12" s="30">
        <v>3909.1999999999994</v>
      </c>
      <c r="J12" s="30">
        <v>22415.89</v>
      </c>
      <c r="K12" s="30">
        <v>19824.940000000006</v>
      </c>
      <c r="L12" s="30">
        <v>18616.34</v>
      </c>
      <c r="M12" s="29">
        <f t="shared" si="0"/>
        <v>112199.17000000001</v>
      </c>
    </row>
    <row r="13" spans="1:13" ht="29.25" customHeight="1">
      <c r="A13" s="34" t="s">
        <v>39</v>
      </c>
      <c r="B13" s="30">
        <f>SUM(B14:B16)</f>
        <v>0</v>
      </c>
      <c r="C13" s="30">
        <f t="shared" ref="C13:L13" si="1">SUM(C14:C16)</f>
        <v>0</v>
      </c>
      <c r="D13" s="30">
        <f t="shared" si="1"/>
        <v>0</v>
      </c>
      <c r="E13" s="30">
        <f t="shared" si="1"/>
        <v>596.14</v>
      </c>
      <c r="F13" s="30">
        <f t="shared" si="1"/>
        <v>0</v>
      </c>
      <c r="G13" s="30">
        <f t="shared" si="1"/>
        <v>0</v>
      </c>
      <c r="H13" s="30">
        <f t="shared" si="1"/>
        <v>20712.489999999998</v>
      </c>
      <c r="I13" s="30">
        <f t="shared" si="1"/>
        <v>0</v>
      </c>
      <c r="J13" s="30">
        <f t="shared" si="1"/>
        <v>0</v>
      </c>
      <c r="K13" s="30">
        <f t="shared" si="1"/>
        <v>0</v>
      </c>
      <c r="L13" s="30">
        <f t="shared" si="1"/>
        <v>0</v>
      </c>
      <c r="M13" s="29">
        <f t="shared" si="0"/>
        <v>21308.629999999997</v>
      </c>
    </row>
    <row r="14" spans="1:13" ht="22.5" customHeight="1">
      <c r="A14" s="35" t="s">
        <v>43</v>
      </c>
      <c r="B14" s="31"/>
      <c r="C14" s="32"/>
      <c r="D14" s="31"/>
      <c r="E14" s="32">
        <v>515.64</v>
      </c>
      <c r="F14" s="31"/>
      <c r="G14" s="31"/>
      <c r="H14" s="30"/>
      <c r="I14" s="30"/>
      <c r="J14" s="30"/>
      <c r="K14" s="30"/>
      <c r="L14" s="30"/>
      <c r="M14" s="32">
        <f t="shared" si="0"/>
        <v>515.64</v>
      </c>
    </row>
    <row r="15" spans="1:13" ht="18" customHeight="1">
      <c r="A15" s="35" t="s">
        <v>40</v>
      </c>
      <c r="B15" s="31"/>
      <c r="C15" s="30"/>
      <c r="D15" s="30"/>
      <c r="E15" s="31">
        <v>80.5</v>
      </c>
      <c r="F15" s="30"/>
      <c r="G15" s="30"/>
      <c r="H15" s="30"/>
      <c r="I15" s="30"/>
      <c r="J15" s="30"/>
      <c r="K15" s="30"/>
      <c r="L15" s="30"/>
      <c r="M15" s="32">
        <f t="shared" si="0"/>
        <v>80.5</v>
      </c>
    </row>
    <row r="16" spans="1:13" ht="27.75" customHeight="1">
      <c r="A16" s="35" t="s">
        <v>44</v>
      </c>
      <c r="B16" s="30"/>
      <c r="C16" s="30"/>
      <c r="D16" s="31"/>
      <c r="E16" s="31"/>
      <c r="F16" s="30"/>
      <c r="G16" s="30"/>
      <c r="H16" s="31">
        <v>20712.489999999998</v>
      </c>
      <c r="I16" s="30"/>
      <c r="J16" s="30"/>
      <c r="K16" s="30"/>
      <c r="L16" s="30"/>
      <c r="M16" s="32">
        <f t="shared" si="0"/>
        <v>20712.489999999998</v>
      </c>
    </row>
    <row r="17" spans="1:13">
      <c r="A17" s="36" t="s">
        <v>59</v>
      </c>
      <c r="B17" s="30">
        <v>5659.1040000000003</v>
      </c>
      <c r="C17" s="30">
        <v>5659.1040000000003</v>
      </c>
      <c r="D17" s="30">
        <v>5659.1040000000003</v>
      </c>
      <c r="E17" s="30">
        <v>5659.1040000000003</v>
      </c>
      <c r="F17" s="30">
        <v>5659.1040000000003</v>
      </c>
      <c r="G17" s="30">
        <v>5659.1040000000003</v>
      </c>
      <c r="H17" s="30">
        <v>6047.7119999999995</v>
      </c>
      <c r="I17" s="30">
        <v>6047.7119999999995</v>
      </c>
      <c r="J17" s="30">
        <v>6047.7119999999995</v>
      </c>
      <c r="K17" s="30">
        <v>6047.7119999999995</v>
      </c>
      <c r="L17" s="30">
        <v>12095.423999999999</v>
      </c>
      <c r="M17" s="29">
        <f t="shared" si="0"/>
        <v>70240.896000000008</v>
      </c>
    </row>
    <row r="18" spans="1:13" ht="45">
      <c r="A18" s="36" t="s">
        <v>60</v>
      </c>
      <c r="B18" s="30">
        <v>2445.5879999999997</v>
      </c>
      <c r="C18" s="30">
        <v>3128.1600000000003</v>
      </c>
      <c r="D18" s="30">
        <v>2047.704</v>
      </c>
      <c r="E18" s="30">
        <v>1169.6279999999999</v>
      </c>
      <c r="F18" s="30">
        <v>1852.1999999999998</v>
      </c>
      <c r="G18" s="30">
        <v>826.63199999999995</v>
      </c>
      <c r="H18" s="30">
        <v>3263.748</v>
      </c>
      <c r="I18" s="30">
        <v>2666.9519999999998</v>
      </c>
      <c r="J18" s="30">
        <v>2252.9160000000002</v>
      </c>
      <c r="K18" s="30">
        <v>3159.3120000000004</v>
      </c>
      <c r="L18" s="30">
        <v>9239.2079999999987</v>
      </c>
      <c r="M18" s="29">
        <f>SUM(B18:L18)</f>
        <v>32052.047999999999</v>
      </c>
    </row>
    <row r="19" spans="1:13">
      <c r="A19" s="37" t="s">
        <v>33</v>
      </c>
      <c r="B19" s="29">
        <f>B9+B10+B11+B12+B13+B17+B18</f>
        <v>31723.432000000001</v>
      </c>
      <c r="C19" s="29">
        <f t="shared" ref="C19:L19" si="2">C9+C10+C11+C12+C13+C17+C18</f>
        <v>29044.783999999996</v>
      </c>
      <c r="D19" s="29">
        <f t="shared" si="2"/>
        <v>27857.598000000002</v>
      </c>
      <c r="E19" s="29">
        <f t="shared" si="2"/>
        <v>26400.861999999997</v>
      </c>
      <c r="F19" s="29">
        <f t="shared" si="2"/>
        <v>27556.013999999999</v>
      </c>
      <c r="G19" s="29">
        <f t="shared" si="2"/>
        <v>28682.346000000001</v>
      </c>
      <c r="H19" s="29">
        <f t="shared" si="2"/>
        <v>48997.409999999996</v>
      </c>
      <c r="I19" s="29">
        <f t="shared" si="2"/>
        <v>28894.203999999998</v>
      </c>
      <c r="J19" s="29">
        <f t="shared" si="2"/>
        <v>36653.737999999998</v>
      </c>
      <c r="K19" s="29">
        <f t="shared" si="2"/>
        <v>37998.044000000002</v>
      </c>
      <c r="L19" s="29">
        <f t="shared" si="2"/>
        <v>61669.411999999997</v>
      </c>
      <c r="M19" s="29">
        <f>SUM(B19:L19)</f>
        <v>385477.84399999998</v>
      </c>
    </row>
    <row r="20" spans="1:13">
      <c r="A20" s="12"/>
    </row>
  </sheetData>
  <mergeCells count="5">
    <mergeCell ref="B6:L6"/>
    <mergeCell ref="A6:A7"/>
    <mergeCell ref="M6:M7"/>
    <mergeCell ref="A2:M4"/>
    <mergeCell ref="A1:M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Воронкин Никита Валентинович</dc:creator>
  <cp:lastModifiedBy>Воронкин Никита Валентинович</cp:lastModifiedBy>
  <dcterms:created xsi:type="dcterms:W3CDTF">2006-09-16T00:00:00Z</dcterms:created>
  <dcterms:modified xsi:type="dcterms:W3CDTF">2025-03-26T13:22:31Z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03F00FBE47F44F4B8DE0F967917606B0_12</vt:lpwstr>
  </property>
  <property fmtid="{D5CDD505-2E9C-101B-9397-08002B2CF9AE}" pid="3" name="KSOProductBuildVer">
    <vt:lpwstr>1049-12.2.0.19307</vt:lpwstr>
  </property>
  <property fmtid="{D5CDD505-2E9C-101B-9397-08002B2CF9AE}" pid="4" name="KSOReadingLayout">
    <vt:bool>true</vt:bool>
  </property>
</Properties>
</file>