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B46" i="1" s="1"/>
  <c r="B39" i="1"/>
  <c r="C21" i="2"/>
  <c r="D21" i="2"/>
  <c r="E21" i="2"/>
  <c r="F21" i="2"/>
  <c r="G21" i="2"/>
  <c r="H21" i="2"/>
  <c r="I21" i="2"/>
  <c r="J21" i="2"/>
  <c r="K21" i="2"/>
  <c r="L21" i="2"/>
  <c r="B21" i="2"/>
  <c r="M21" i="2" s="1"/>
  <c r="C46" i="1" s="1"/>
  <c r="C13" i="2"/>
  <c r="D13" i="2"/>
  <c r="E13" i="2"/>
  <c r="F13" i="2"/>
  <c r="G13" i="2"/>
  <c r="H13" i="2"/>
  <c r="I13" i="2"/>
  <c r="J13" i="2"/>
  <c r="K13" i="2"/>
  <c r="L13" i="2"/>
  <c r="B13" i="2"/>
  <c r="M10" i="2"/>
  <c r="M14" i="2"/>
  <c r="M15" i="2"/>
  <c r="M16" i="2"/>
  <c r="M17" i="2"/>
  <c r="M18" i="2"/>
  <c r="M19" i="2"/>
  <c r="M20" i="2"/>
  <c r="M9" i="2"/>
  <c r="E46" i="1" l="1"/>
  <c r="M13" i="2"/>
  <c r="M12" i="2"/>
  <c r="M11" i="2" l="1"/>
</calcChain>
</file>

<file path=xl/sharedStrings.xml><?xml version="1.0" encoding="utf-8"?>
<sst xmlns="http://schemas.openxmlformats.org/spreadsheetml/2006/main" count="65" uniqueCount="64">
  <si>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</si>
  <si>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</si>
  <si>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</si>
  <si>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</si>
  <si>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</si>
  <si>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</si>
  <si>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</si>
  <si>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</si>
  <si>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</si>
  <si>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</si>
  <si>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</si>
  <si>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</si>
  <si>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</si>
  <si>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</si>
  <si>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</si>
  <si>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</si>
  <si>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</si>
  <si>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Раздел 8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</si>
  <si>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</si>
  <si>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</si>
  <si>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</si>
  <si>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</si>
  <si>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</si>
  <si>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</si>
  <si>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</si>
  <si>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</si>
  <si>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</si>
  <si>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</si>
  <si>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</si>
  <si>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</si>
  <si>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</si>
  <si>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</si>
  <si>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</si>
  <si>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</si>
  <si>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</si>
  <si>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</si>
  <si>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</si>
  <si>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</si>
  <si>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</si>
  <si>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</si>
  <si>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деревьев</t>
  </si>
  <si>
    <t>Отчет управляющей организации о выполнении условий договора управления многоквартирным домом по адресу: г. Белгород, ул.Шумилова 16.</t>
  </si>
  <si>
    <t>г. Белгород, ул. Шумилова 16.</t>
  </si>
  <si>
    <t>Постановка болтов: строительных с гайками и шайбами</t>
  </si>
  <si>
    <t>Окраска  краской фасадной</t>
  </si>
  <si>
    <t>Смена дверных приборов: петли</t>
  </si>
  <si>
    <t>Ремонт ограждения</t>
  </si>
  <si>
    <t>ноябрь-декабрь</t>
  </si>
  <si>
    <t>6. Услуга управления</t>
  </si>
  <si>
    <t>7. Оплачено ресурсоснабжающим организациям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</si>
  <si>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</si>
  <si>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</si>
  <si>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</si>
  <si>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</si>
  <si>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</si>
  <si>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 xml:space="preserve">Аренда имущества 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</si>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</sst>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right" vertical="center" wrapText="1" indent="1"/>
    </xf>
    <xf numFmtId="164" fontId="7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>
      <alignment vertical="center" wrapText="1"/>
    </xf>
    <xf numFmtId="4" fontId="16" fillId="0" borderId="1" xfId="0" applyNumberFormat="1" applyFont="1" applyFill="1" applyBorder="1" applyAlignment="1" applyProtection="1">
      <alignment horizontal="left" vertical="top" wrapText="1"/>
    </xf>
    <xf numFmtId="4" fontId="15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6" zoomScale="85" zoomScaleNormal="85" workbookViewId="0">
      <selection activeCell="F27" sqref="F27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7" t="s">
        <v>0</v>
      </c>
      <c r="B1" s="57"/>
      <c r="C1" s="57"/>
      <c r="D1" s="57"/>
      <c r="E1" s="8"/>
      <c r="F1" s="8"/>
      <c r="G1" s="8"/>
      <c r="H1" s="8"/>
      <c r="I1" s="8"/>
    </row>
    <row r="4" spans="1:9" ht="15" customHeight="1">
      <c r="A4" s="58" t="s">
        <v>41</v>
      </c>
      <c r="B4" s="58"/>
      <c r="C4" s="58"/>
      <c r="D4" s="58"/>
      <c r="E4" s="9"/>
      <c r="F4" s="9"/>
      <c r="G4" s="9"/>
      <c r="H4" s="9"/>
      <c r="I4" s="9"/>
    </row>
    <row r="5" spans="1:9" ht="15" customHeight="1">
      <c r="A5" s="58"/>
      <c r="B5" s="58"/>
      <c r="C5" s="58"/>
      <c r="D5" s="58"/>
      <c r="E5" s="9"/>
      <c r="F5" s="9"/>
      <c r="G5" s="9"/>
      <c r="H5" s="9"/>
      <c r="I5" s="9"/>
    </row>
    <row r="8" spans="1:9" ht="15.75">
      <c r="B8" s="55" t="s">
        <v>1</v>
      </c>
      <c r="C8" s="55"/>
      <c r="D8" s="10"/>
      <c r="E8" s="10"/>
      <c r="F8" s="10"/>
      <c r="G8" s="2"/>
    </row>
    <row r="9" spans="1:9" ht="15.75" customHeight="1">
      <c r="A9" s="3"/>
      <c r="B9" s="59" t="s">
        <v>2</v>
      </c>
      <c r="C9" s="59"/>
      <c r="D9" s="5"/>
      <c r="E9" s="5"/>
      <c r="F9" s="5"/>
      <c r="G9" s="5"/>
      <c r="H9" s="4"/>
    </row>
    <row r="11" spans="1:9">
      <c r="A11" s="60" t="s">
        <v>3</v>
      </c>
      <c r="B11" s="61"/>
      <c r="C11" s="34" t="s">
        <v>42</v>
      </c>
    </row>
    <row r="12" spans="1:9">
      <c r="A12" s="60" t="s">
        <v>4</v>
      </c>
      <c r="B12" s="61"/>
      <c r="C12" s="14">
        <v>2008</v>
      </c>
    </row>
    <row r="13" spans="1:9">
      <c r="A13" s="60" t="s">
        <v>5</v>
      </c>
      <c r="B13" s="61"/>
      <c r="C13" s="35">
        <v>0.02</v>
      </c>
    </row>
    <row r="14" spans="1:9">
      <c r="A14" s="60" t="s">
        <v>6</v>
      </c>
      <c r="B14" s="61"/>
      <c r="C14" s="36">
        <v>4070.8</v>
      </c>
    </row>
    <row r="15" spans="1:9">
      <c r="A15" s="60" t="s">
        <v>7</v>
      </c>
      <c r="B15" s="61"/>
      <c r="C15" s="36">
        <v>3893.6</v>
      </c>
    </row>
    <row r="16" spans="1:9">
      <c r="A16" s="62" t="s">
        <v>8</v>
      </c>
      <c r="B16" s="63"/>
      <c r="C16" s="36">
        <v>73.099999999999994</v>
      </c>
    </row>
    <row r="19" spans="1:4" ht="15.75">
      <c r="A19" s="55" t="s">
        <v>9</v>
      </c>
      <c r="B19" s="55"/>
      <c r="C19" s="55"/>
      <c r="D19" s="55"/>
    </row>
    <row r="20" spans="1:4" ht="15" customHeight="1">
      <c r="A20" s="59" t="s">
        <v>62</v>
      </c>
      <c r="B20" s="59"/>
      <c r="C20" s="59"/>
      <c r="D20" s="59"/>
    </row>
    <row r="21" spans="1:4" ht="15" customHeight="1">
      <c r="A21" s="59"/>
      <c r="B21" s="59"/>
      <c r="C21" s="59"/>
      <c r="D21" s="59"/>
    </row>
    <row r="22" spans="1:4" ht="15" customHeight="1">
      <c r="A22" s="59"/>
      <c r="B22" s="59"/>
      <c r="C22" s="59"/>
      <c r="D22" s="59"/>
    </row>
    <row r="24" spans="1:4" ht="15" customHeight="1">
      <c r="A24" s="64" t="s">
        <v>63</v>
      </c>
      <c r="B24" s="65"/>
      <c r="C24" s="65"/>
      <c r="D24" s="66"/>
    </row>
    <row r="25" spans="1:4">
      <c r="A25" s="67"/>
      <c r="B25" s="68"/>
      <c r="C25" s="68"/>
      <c r="D25" s="69"/>
    </row>
    <row r="26" spans="1:4" ht="30">
      <c r="A26" s="6" t="s">
        <v>10</v>
      </c>
      <c r="B26" s="56" t="s">
        <v>11</v>
      </c>
      <c r="C26" s="56"/>
      <c r="D26" s="1" t="s">
        <v>12</v>
      </c>
    </row>
    <row r="27" spans="1:4">
      <c r="A27" s="12" t="s">
        <v>34</v>
      </c>
      <c r="B27" s="52" t="s">
        <v>13</v>
      </c>
      <c r="C27" s="52"/>
      <c r="D27" s="7">
        <v>19.989999999999998</v>
      </c>
    </row>
    <row r="28" spans="1:4">
      <c r="A28" s="12" t="s">
        <v>35</v>
      </c>
      <c r="B28" s="52" t="s">
        <v>13</v>
      </c>
      <c r="C28" s="52"/>
      <c r="D28" s="7">
        <v>21.39</v>
      </c>
    </row>
    <row r="30" spans="1:4" ht="15.75">
      <c r="A30" s="53" t="s">
        <v>14</v>
      </c>
      <c r="B30" s="53"/>
      <c r="C30" s="53"/>
    </row>
    <row r="31" spans="1:4" ht="15.75">
      <c r="A31" s="54" t="s">
        <v>50</v>
      </c>
      <c r="B31" s="54"/>
      <c r="C31" s="54"/>
      <c r="D31" s="10"/>
    </row>
    <row r="32" spans="1:4" ht="15" customHeight="1">
      <c r="A32" s="54"/>
      <c r="B32" s="54"/>
      <c r="C32" s="54"/>
      <c r="D32" s="5"/>
    </row>
    <row r="33" spans="1:5" ht="15" customHeight="1">
      <c r="A33" s="54"/>
      <c r="B33" s="54"/>
      <c r="C33" s="54"/>
      <c r="D33" s="5"/>
    </row>
    <row r="34" spans="1:5" ht="15" customHeight="1">
      <c r="A34" s="15"/>
      <c r="B34" s="15" t="s">
        <v>51</v>
      </c>
      <c r="C34" s="15" t="s">
        <v>52</v>
      </c>
      <c r="D34" s="39"/>
      <c r="E34" s="40"/>
    </row>
    <row r="35" spans="1:5">
      <c r="A35" s="41" t="s">
        <v>53</v>
      </c>
      <c r="B35" s="42">
        <v>986869.99999999965</v>
      </c>
      <c r="C35" s="42">
        <v>1042904.9700000001</v>
      </c>
      <c r="D35" s="43"/>
      <c r="E35" s="40"/>
    </row>
    <row r="36" spans="1:5">
      <c r="A36" s="41" t="s">
        <v>54</v>
      </c>
      <c r="B36" s="42">
        <v>45877.920000000006</v>
      </c>
      <c r="C36" s="42">
        <v>61845.150000000009</v>
      </c>
      <c r="D36" s="44"/>
      <c r="E36" s="40"/>
    </row>
    <row r="37" spans="1:5">
      <c r="A37" s="41" t="s">
        <v>55</v>
      </c>
      <c r="B37" s="42">
        <v>18600</v>
      </c>
      <c r="C37" s="42">
        <v>18476.450511945401</v>
      </c>
      <c r="D37" s="45"/>
      <c r="E37" s="40"/>
    </row>
    <row r="38" spans="1:5">
      <c r="A38" s="41" t="s">
        <v>56</v>
      </c>
      <c r="B38" s="42">
        <v>15233.356</v>
      </c>
      <c r="C38" s="42"/>
      <c r="D38" s="40"/>
      <c r="E38" s="40"/>
    </row>
    <row r="39" spans="1:5">
      <c r="A39" s="46" t="s">
        <v>57</v>
      </c>
      <c r="B39" s="42">
        <f>B35+B36+B38+B37</f>
        <v>1066581.2759999996</v>
      </c>
      <c r="C39" s="42">
        <f>C35+C36+C37</f>
        <v>1123226.5705119455</v>
      </c>
    </row>
    <row r="43" spans="1:5" ht="15.75">
      <c r="A43" s="55" t="s">
        <v>15</v>
      </c>
      <c r="B43" s="55"/>
      <c r="C43" s="55"/>
      <c r="D43" s="55"/>
      <c r="E43" s="55"/>
    </row>
    <row r="44" spans="1:5" ht="38.25" customHeight="1">
      <c r="A44" s="47" t="s">
        <v>16</v>
      </c>
      <c r="B44" s="47"/>
      <c r="C44" s="47"/>
      <c r="D44" s="47"/>
      <c r="E44" s="47"/>
    </row>
    <row r="45" spans="1:5" ht="105">
      <c r="A45" s="16" t="s">
        <v>58</v>
      </c>
      <c r="B45" s="16" t="s">
        <v>59</v>
      </c>
      <c r="C45" s="48" t="s">
        <v>60</v>
      </c>
      <c r="D45" s="49"/>
      <c r="E45" s="16" t="s">
        <v>61</v>
      </c>
    </row>
    <row r="46" spans="1:5">
      <c r="A46" s="42">
        <v>457707</v>
      </c>
      <c r="B46" s="42">
        <f>C39</f>
        <v>1123226.5705119455</v>
      </c>
      <c r="C46" s="50">
        <f>'Раздел 5'!M21</f>
        <v>1002507.6653277053</v>
      </c>
      <c r="D46" s="51"/>
      <c r="E46" s="42">
        <f>A46+B46-C46</f>
        <v>578425.9051842402</v>
      </c>
    </row>
  </sheetData>
  <mergeCells count="22"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A44:E44"/>
    <mergeCell ref="C45:D45"/>
    <mergeCell ref="C46:D46"/>
    <mergeCell ref="B27:C27"/>
    <mergeCell ref="B28:C28"/>
    <mergeCell ref="A30:C30"/>
    <mergeCell ref="A31:C33"/>
    <mergeCell ref="A43:E4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topLeftCell="A6" zoomScaleNormal="100" workbookViewId="0">
      <selection activeCell="B9" sqref="B9:L12"/>
    </sheetView>
  </sheetViews>
  <sheetFormatPr defaultColWidth="8.85546875" defaultRowHeight="15"/>
  <cols>
    <col min="1" max="1" width="26.85546875" customWidth="1"/>
    <col min="2" max="2" width="11.85546875" customWidth="1"/>
    <col min="3" max="3" width="9.140625" customWidth="1"/>
    <col min="4" max="4" width="10.85546875" customWidth="1"/>
    <col min="5" max="5" width="9.85546875" customWidth="1"/>
    <col min="6" max="6" width="9.42578125" customWidth="1"/>
    <col min="7" max="8" width="9.28515625" customWidth="1"/>
    <col min="11" max="11" width="10.7109375" customWidth="1"/>
    <col min="12" max="12" width="17.42578125" customWidth="1"/>
    <col min="13" max="13" width="11.28515625" customWidth="1"/>
  </cols>
  <sheetData>
    <row r="1" spans="1:13" ht="15.75">
      <c r="B1" s="55" t="s">
        <v>17</v>
      </c>
      <c r="C1" s="55"/>
      <c r="D1" s="55"/>
      <c r="E1" s="55"/>
    </row>
    <row r="2" spans="1:13" ht="15" customHeight="1">
      <c r="B2" s="72" t="s">
        <v>18</v>
      </c>
      <c r="C2" s="72"/>
      <c r="D2" s="72"/>
      <c r="E2" s="72"/>
      <c r="F2" s="72"/>
      <c r="G2" s="72"/>
      <c r="H2" s="72"/>
      <c r="I2" s="72"/>
      <c r="J2" s="72"/>
      <c r="K2" s="72"/>
    </row>
    <row r="3" spans="1:13"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3">
      <c r="B4" s="72"/>
      <c r="C4" s="72"/>
      <c r="D4" s="72"/>
      <c r="E4" s="72"/>
      <c r="F4" s="72"/>
      <c r="G4" s="72"/>
      <c r="H4" s="72"/>
      <c r="I4" s="72"/>
      <c r="J4" s="72"/>
      <c r="K4" s="72"/>
    </row>
    <row r="6" spans="1:13">
      <c r="A6" s="71" t="s">
        <v>19</v>
      </c>
      <c r="B6" s="70" t="s">
        <v>20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1" t="s">
        <v>21</v>
      </c>
    </row>
    <row r="7" spans="1:13">
      <c r="A7" s="71"/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17" t="s">
        <v>30</v>
      </c>
      <c r="K7" s="17" t="s">
        <v>31</v>
      </c>
      <c r="L7" s="17" t="s">
        <v>47</v>
      </c>
      <c r="M7" s="71"/>
    </row>
    <row r="8" spans="1:1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</row>
    <row r="9" spans="1:13" ht="45">
      <c r="A9" s="19" t="s">
        <v>32</v>
      </c>
      <c r="B9" s="73">
        <v>7502</v>
      </c>
      <c r="C9" s="73">
        <v>7502</v>
      </c>
      <c r="D9" s="73">
        <v>7502</v>
      </c>
      <c r="E9" s="73">
        <v>14108</v>
      </c>
      <c r="F9" s="73">
        <v>7502</v>
      </c>
      <c r="G9" s="73">
        <v>7502</v>
      </c>
      <c r="H9" s="73">
        <v>7502</v>
      </c>
      <c r="I9" s="73">
        <v>7502</v>
      </c>
      <c r="J9" s="73">
        <v>7502</v>
      </c>
      <c r="K9" s="73">
        <v>14802.41</v>
      </c>
      <c r="L9" s="73">
        <v>13804</v>
      </c>
      <c r="M9" s="24">
        <f>SUM(B9:L9)</f>
        <v>102730.41</v>
      </c>
    </row>
    <row r="10" spans="1:13" ht="30">
      <c r="A10" s="19" t="s">
        <v>36</v>
      </c>
      <c r="B10" s="73">
        <v>25567.11</v>
      </c>
      <c r="C10" s="73">
        <v>18131.11</v>
      </c>
      <c r="D10" s="73">
        <v>8662.11</v>
      </c>
      <c r="E10" s="73">
        <v>10169.11</v>
      </c>
      <c r="F10" s="73">
        <v>10389.11</v>
      </c>
      <c r="G10" s="73">
        <v>10969.11</v>
      </c>
      <c r="H10" s="73">
        <v>10389.11</v>
      </c>
      <c r="I10" s="73">
        <v>11199.37</v>
      </c>
      <c r="J10" s="73">
        <v>7689.11</v>
      </c>
      <c r="K10" s="73">
        <v>8129.11</v>
      </c>
      <c r="L10" s="73">
        <v>18893.22</v>
      </c>
      <c r="M10" s="24">
        <f t="shared" ref="M10:M20" si="0">SUM(B10:L10)</f>
        <v>140187.58000000002</v>
      </c>
    </row>
    <row r="11" spans="1:13" ht="60">
      <c r="A11" s="27" t="s">
        <v>37</v>
      </c>
      <c r="B11" s="25">
        <v>1750</v>
      </c>
      <c r="C11" s="25">
        <v>0</v>
      </c>
      <c r="D11" s="25">
        <v>2400</v>
      </c>
      <c r="E11" s="25">
        <v>31391.62</v>
      </c>
      <c r="F11" s="25">
        <v>4300</v>
      </c>
      <c r="G11" s="25">
        <v>13910.12</v>
      </c>
      <c r="H11" s="25">
        <v>5750</v>
      </c>
      <c r="I11" s="25">
        <v>2400</v>
      </c>
      <c r="J11" s="25">
        <v>3600</v>
      </c>
      <c r="K11" s="25">
        <v>10950</v>
      </c>
      <c r="L11" s="25">
        <v>5325</v>
      </c>
      <c r="M11" s="24">
        <f t="shared" si="0"/>
        <v>81776.739999999991</v>
      </c>
    </row>
    <row r="12" spans="1:13" ht="75">
      <c r="A12" s="19" t="s">
        <v>38</v>
      </c>
      <c r="B12" s="25">
        <v>7592.49</v>
      </c>
      <c r="C12" s="25">
        <v>13954.960000000001</v>
      </c>
      <c r="D12" s="25">
        <v>12289.76</v>
      </c>
      <c r="E12" s="25">
        <v>2741.96</v>
      </c>
      <c r="F12" s="25">
        <v>6881</v>
      </c>
      <c r="G12" s="25">
        <v>14845.1</v>
      </c>
      <c r="H12" s="25">
        <v>8421.27</v>
      </c>
      <c r="I12" s="25">
        <v>5607.92</v>
      </c>
      <c r="J12" s="25">
        <v>28710.44</v>
      </c>
      <c r="K12" s="25">
        <v>10652.16</v>
      </c>
      <c r="L12" s="25">
        <v>48229.810000000005</v>
      </c>
      <c r="M12" s="24">
        <f t="shared" si="0"/>
        <v>159926.87</v>
      </c>
    </row>
    <row r="13" spans="1:13" ht="29.25" customHeight="1">
      <c r="A13" s="27" t="s">
        <v>39</v>
      </c>
      <c r="B13" s="26">
        <f t="shared" ref="B13:L13" si="1">SUM(B14:B18)</f>
        <v>3374</v>
      </c>
      <c r="C13" s="26">
        <f t="shared" si="1"/>
        <v>0</v>
      </c>
      <c r="D13" s="26">
        <f t="shared" si="1"/>
        <v>0</v>
      </c>
      <c r="E13" s="26">
        <f t="shared" si="1"/>
        <v>5544.5599999999995</v>
      </c>
      <c r="F13" s="26">
        <f t="shared" si="1"/>
        <v>77.98</v>
      </c>
      <c r="G13" s="26">
        <f t="shared" si="1"/>
        <v>0</v>
      </c>
      <c r="H13" s="25">
        <f t="shared" si="1"/>
        <v>14346</v>
      </c>
      <c r="I13" s="26">
        <f t="shared" si="1"/>
        <v>0</v>
      </c>
      <c r="J13" s="26">
        <f t="shared" si="1"/>
        <v>0</v>
      </c>
      <c r="K13" s="26">
        <f t="shared" si="1"/>
        <v>0</v>
      </c>
      <c r="L13" s="26">
        <f t="shared" si="1"/>
        <v>0</v>
      </c>
      <c r="M13" s="24">
        <f t="shared" si="0"/>
        <v>23342.54</v>
      </c>
    </row>
    <row r="14" spans="1:13" ht="22.5" customHeight="1">
      <c r="A14" s="20" t="s">
        <v>43</v>
      </c>
      <c r="B14" s="28">
        <v>3374</v>
      </c>
      <c r="C14" s="29"/>
      <c r="D14" s="30"/>
      <c r="E14" s="29"/>
      <c r="F14" s="28"/>
      <c r="G14" s="28"/>
      <c r="H14" s="31"/>
      <c r="I14" s="31"/>
      <c r="J14" s="31"/>
      <c r="K14" s="31"/>
      <c r="L14" s="31"/>
      <c r="M14" s="24">
        <f t="shared" si="0"/>
        <v>3374</v>
      </c>
    </row>
    <row r="15" spans="1:13" ht="18" customHeight="1">
      <c r="A15" s="20" t="s">
        <v>40</v>
      </c>
      <c r="B15" s="28"/>
      <c r="C15" s="31"/>
      <c r="D15" s="31"/>
      <c r="E15" s="28">
        <v>960</v>
      </c>
      <c r="F15" s="31"/>
      <c r="G15" s="31"/>
      <c r="H15" s="31"/>
      <c r="I15" s="31"/>
      <c r="J15" s="31"/>
      <c r="K15" s="31"/>
      <c r="L15" s="31"/>
      <c r="M15" s="24">
        <f t="shared" si="0"/>
        <v>960</v>
      </c>
    </row>
    <row r="16" spans="1:13" ht="20.25" customHeight="1">
      <c r="A16" s="20" t="s">
        <v>44</v>
      </c>
      <c r="B16" s="31"/>
      <c r="C16" s="31"/>
      <c r="D16" s="28"/>
      <c r="E16" s="28">
        <v>2061.56</v>
      </c>
      <c r="F16" s="31"/>
      <c r="G16" s="28"/>
      <c r="H16" s="31"/>
      <c r="I16" s="31"/>
      <c r="J16" s="31"/>
      <c r="K16" s="31"/>
      <c r="L16" s="31"/>
      <c r="M16" s="24">
        <f t="shared" si="0"/>
        <v>2061.56</v>
      </c>
    </row>
    <row r="17" spans="1:13" ht="25.5" customHeight="1">
      <c r="A17" s="20" t="s">
        <v>45</v>
      </c>
      <c r="B17" s="31"/>
      <c r="C17" s="31"/>
      <c r="D17" s="31"/>
      <c r="E17" s="28">
        <v>2523</v>
      </c>
      <c r="F17" s="28">
        <v>77.98</v>
      </c>
      <c r="G17" s="28"/>
      <c r="H17" s="31"/>
      <c r="I17" s="31"/>
      <c r="J17" s="31"/>
      <c r="K17" s="31"/>
      <c r="L17" s="31"/>
      <c r="M17" s="24">
        <f t="shared" si="0"/>
        <v>2600.98</v>
      </c>
    </row>
    <row r="18" spans="1:13">
      <c r="A18" s="21" t="s">
        <v>46</v>
      </c>
      <c r="B18" s="32"/>
      <c r="C18" s="32"/>
      <c r="D18" s="32"/>
      <c r="E18" s="33"/>
      <c r="F18" s="32"/>
      <c r="G18" s="32"/>
      <c r="H18" s="28">
        <v>14346</v>
      </c>
      <c r="I18" s="31"/>
      <c r="J18" s="31"/>
      <c r="K18" s="31"/>
      <c r="L18" s="31"/>
      <c r="M18" s="24">
        <f t="shared" si="0"/>
        <v>14346</v>
      </c>
    </row>
    <row r="19" spans="1:13">
      <c r="A19" s="22" t="s">
        <v>48</v>
      </c>
      <c r="B19" s="37">
        <v>32722.816887950881</v>
      </c>
      <c r="C19" s="37">
        <v>32722.816887950881</v>
      </c>
      <c r="D19" s="37">
        <v>32722.816887950881</v>
      </c>
      <c r="E19" s="37">
        <v>32722.816887950881</v>
      </c>
      <c r="F19" s="37">
        <v>32722.816887950881</v>
      </c>
      <c r="G19" s="37">
        <v>32722.816887950881</v>
      </c>
      <c r="H19" s="37">
        <v>34966.620000000003</v>
      </c>
      <c r="I19" s="37">
        <v>34966.620000000003</v>
      </c>
      <c r="J19" s="37">
        <v>34966.620000000003</v>
      </c>
      <c r="K19" s="37">
        <v>34966.620000000003</v>
      </c>
      <c r="L19" s="37">
        <v>69933.240000000005</v>
      </c>
      <c r="M19" s="38">
        <f t="shared" si="0"/>
        <v>406136.62132770527</v>
      </c>
    </row>
    <row r="20" spans="1:13" ht="45">
      <c r="A20" s="18" t="s">
        <v>49</v>
      </c>
      <c r="B20" s="37">
        <v>38406.167999999998</v>
      </c>
      <c r="C20" s="37">
        <v>2626.3919999999998</v>
      </c>
      <c r="D20" s="37">
        <v>5365.5</v>
      </c>
      <c r="E20" s="37">
        <v>7188.3</v>
      </c>
      <c r="F20" s="37">
        <v>4851</v>
      </c>
      <c r="G20" s="37">
        <v>1166.1959999999999</v>
      </c>
      <c r="H20" s="37">
        <v>2121.3359999999998</v>
      </c>
      <c r="I20" s="37">
        <v>2110.6799999999998</v>
      </c>
      <c r="J20" s="37">
        <v>623.61599999999987</v>
      </c>
      <c r="K20" s="37">
        <v>6833.0640000000003</v>
      </c>
      <c r="L20" s="37">
        <v>17114.651999999998</v>
      </c>
      <c r="M20" s="38">
        <f t="shared" si="0"/>
        <v>88406.90400000001</v>
      </c>
    </row>
    <row r="21" spans="1:13">
      <c r="A21" s="23" t="s">
        <v>33</v>
      </c>
      <c r="B21" s="38">
        <f>B9+B10+B11+B12+B13+B19+B20</f>
        <v>116914.58488795088</v>
      </c>
      <c r="C21" s="38">
        <f t="shared" ref="C21:L21" si="2">C9+C10+C11+C12+C13+C19+C20</f>
        <v>74937.278887950873</v>
      </c>
      <c r="D21" s="38">
        <f t="shared" si="2"/>
        <v>68942.186887950884</v>
      </c>
      <c r="E21" s="38">
        <f t="shared" si="2"/>
        <v>103866.36688795088</v>
      </c>
      <c r="F21" s="38">
        <f t="shared" si="2"/>
        <v>66723.906887950885</v>
      </c>
      <c r="G21" s="38">
        <f t="shared" si="2"/>
        <v>81115.342887950887</v>
      </c>
      <c r="H21" s="38">
        <f t="shared" si="2"/>
        <v>83496.335999999996</v>
      </c>
      <c r="I21" s="38">
        <f t="shared" si="2"/>
        <v>63786.590000000004</v>
      </c>
      <c r="J21" s="38">
        <f t="shared" si="2"/>
        <v>83091.786000000007</v>
      </c>
      <c r="K21" s="38">
        <f t="shared" si="2"/>
        <v>86333.364000000016</v>
      </c>
      <c r="L21" s="38">
        <f t="shared" si="2"/>
        <v>173299.92200000002</v>
      </c>
      <c r="M21" s="38">
        <f>SUM(B21:L21)</f>
        <v>1002507.6653277053</v>
      </c>
    </row>
    <row r="22" spans="1:13">
      <c r="A22" s="13"/>
      <c r="B22" s="11"/>
      <c r="E22" s="11"/>
      <c r="G22" s="11"/>
    </row>
  </sheetData>
  <mergeCells count="5">
    <mergeCell ref="B1:E1"/>
    <mergeCell ref="B6:L6"/>
    <mergeCell ref="A6:A7"/>
    <mergeCell ref="M6:M7"/>
    <mergeCell ref="B2:K4"/>
  </mergeCells>
  <pageMargins left="0.35433070866141736" right="0.35433070866141736" top="0.98425196850393704" bottom="0.98425196850393704" header="0.51181102362204722" footer="0.51181102362204722"/>
  <pageSetup paperSize="9" scale="6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cp:lastPrinted>2025-02-20T12:10:00Z</cp:lastPrinted>
  <dcterms:created xsi:type="dcterms:W3CDTF">2006-09-16T00:00:00Z</dcterms:created>
  <dcterms:modified xsi:type="dcterms:W3CDTF">2025-03-26T13:25:24Z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