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ronkinNV\Desktop\отчёт 41 дом\"/>
    </mc:Choice>
  </mc:AlternateContent>
  <bookViews>
    <workbookView xWindow="0" yWindow="0" windowWidth="23040" windowHeight="9060" activeTab="1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D21" i="2"/>
  <c r="E21" i="2"/>
  <c r="F21" i="2"/>
  <c r="G21" i="2"/>
  <c r="H21" i="2"/>
  <c r="I21" i="2"/>
  <c r="J21" i="2"/>
  <c r="K21" i="2"/>
  <c r="L21" i="2"/>
  <c r="B21" i="2"/>
  <c r="M21" i="2" s="1"/>
  <c r="M10" i="2"/>
  <c r="M11" i="2"/>
  <c r="M12" i="2"/>
  <c r="M13" i="2"/>
  <c r="M9" i="2"/>
  <c r="M14" i="2"/>
  <c r="M15" i="2"/>
  <c r="M16" i="2"/>
  <c r="M17" i="2"/>
  <c r="M18" i="2"/>
  <c r="M19" i="2"/>
  <c r="M20" i="2"/>
  <c r="C13" i="2"/>
  <c r="D13" i="2"/>
  <c r="E13" i="2"/>
  <c r="F13" i="2"/>
  <c r="G13" i="2"/>
  <c r="H13" i="2"/>
  <c r="I13" i="2"/>
  <c r="J13" i="2"/>
  <c r="K13" i="2"/>
  <c r="L13" i="2"/>
  <c r="B13" i="2"/>
  <c r="C39" i="1"/>
  <c r="B46" i="1" s="1"/>
  <c r="B39" i="1"/>
  <c r="C46" i="1" l="1"/>
  <c r="E46" i="1" s="1"/>
</calcChain>
</file>

<file path=xl/sharedStrings.xml><?xml version="1.0" encoding="utf-8"?>
<sst xmlns="http://schemas.openxmlformats.org/spreadsheetml/2006/main" count="65" uniqueCount="64">
  <si>
    <t xml:space="preserve">   ООО «Жилищное управление ЖБК-1»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</si>
  <si>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</si>
  <si>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</si>
  <si>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</si>
  <si>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</si>
  <si>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</si>
  <si>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</si>
  <si>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</si>
  <si>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</si>
  <si>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</si>
  <si>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</si>
  <si>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</si>
  <si>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</si>
  <si>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 xml:space="preserve">пункт 4 договора управления </t>
  </si>
  <si>
    <t>Раздел 3</t>
  </si>
  <si>
    <t>Раздел 4</t>
  </si>
  <si>
    <t>Раздел 5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</si>
  <si>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</si>
  <si>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</si>
  <si>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</si>
  <si>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</si>
  <si>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</si>
  <si>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</si>
  <si>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</si>
  <si>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</si>
  <si>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</si>
  <si>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</si>
  <si>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</si>
  <si>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</si>
  <si>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</si>
  <si>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</si>
  <si>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</si>
  <si>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I.  Содержание помещений общего пользования</t>
  </si>
  <si>
    <t xml:space="preserve">ИТОГО </t>
  </si>
  <si>
    <t>01.01.2024-30.07.2024 гг.</t>
  </si>
  <si>
    <t>01.08.2024-31.12.2024 гг.</t>
  </si>
  <si>
    <t>2. Уборка придомовой территории</t>
  </si>
  <si>
    <t>3.  Ремонт и обслуживание конструктивных элементов и внешнее благоустройство</t>
  </si>
  <si>
    <t>4.  Техническое обслуживание и ремонт внутридомового инженерного оборудования и МОП</t>
  </si>
  <si>
    <t>5.Работы не вошедшие в перечень услуг</t>
  </si>
  <si>
    <t>Окраска деревьев</t>
  </si>
  <si>
    <t>Отчет управляющей организации о выполнении условий договора управления многоквартирным домом по адресу: г. Белгород, ул.Шумилова 18.</t>
  </si>
  <si>
    <t>г. Белгород, ул. Шумилова 18.</t>
  </si>
  <si>
    <t>Смена дверных приборов: личинка</t>
  </si>
  <si>
    <t>Окраска  краской фасадной</t>
  </si>
  <si>
    <t>Окраска маф ,скамеек</t>
  </si>
  <si>
    <t>Ремонт лестничных клеток</t>
  </si>
  <si>
    <t>6. Услуга управления</t>
  </si>
  <si>
    <t>7. Оплачено ресурсоснабжающим организациям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</si>
  <si>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</si>
  <si>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</si>
  <si>
    <t>Информация о начисленном и оплаченном за отчетный период размере платы за содержание помещений</t>
  </si>
  <si>
    <t xml:space="preserve">Начислено </t>
  </si>
  <si>
    <t xml:space="preserve">Оплачено </t>
  </si>
  <si>
    <t xml:space="preserve">Содержание помещений </t>
  </si>
  <si>
    <t>Электроэнергия на ОДН</t>
  </si>
  <si>
    <t xml:space="preserve">Аренда имущества </t>
  </si>
  <si>
    <t xml:space="preserve">Перерасчёт  ОДН за 2023 год </t>
  </si>
  <si>
    <t xml:space="preserve">Итого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</si>
  <si>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</si>
  <si>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</si>
  <si>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</si>
  <si>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</si>
  <si>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ноябрь-декабрь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</si>
</sst>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7"/>
      <name val="Arial Cyr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3" fillId="0" borderId="0" xfId="0" applyFont="1"/>
    <xf numFmtId="0" fontId="5" fillId="0" borderId="0" xfId="0" applyFont="1" applyAlignment="1">
      <alignment horizontal="left" vertical="center" indent="15"/>
    </xf>
    <xf numFmtId="0" fontId="0" fillId="0" borderId="0" xfId="0" applyAlignment="1"/>
    <xf numFmtId="0" fontId="14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" fontId="0" fillId="0" borderId="0" xfId="0" applyNumberFormat="1"/>
    <xf numFmtId="0" fontId="3" fillId="0" borderId="1" xfId="0" applyFont="1" applyBorder="1"/>
    <xf numFmtId="49" fontId="8" fillId="0" borderId="0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14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0" xfId="0" applyFont="1" applyBorder="1" applyAlignment="1">
      <alignment horizontal="center" vertical="center"/>
    </xf>
    <xf numFmtId="49" fontId="9" fillId="0" borderId="10" xfId="0" applyNumberFormat="1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49" fontId="9" fillId="0" borderId="10" xfId="0" applyNumberFormat="1" applyFont="1" applyBorder="1" applyAlignment="1">
      <alignment horizontal="left" vertical="center" wrapText="1"/>
    </xf>
    <xf numFmtId="0" fontId="10" fillId="0" borderId="10" xfId="0" applyFont="1" applyBorder="1" applyAlignment="1">
      <alignment vertical="center" wrapText="1"/>
    </xf>
    <xf numFmtId="0" fontId="15" fillId="0" borderId="10" xfId="0" applyNumberFormat="1" applyFont="1" applyFill="1" applyBorder="1" applyAlignment="1" applyProtection="1">
      <alignment horizontal="left" vertical="top" wrapText="1"/>
    </xf>
    <xf numFmtId="0" fontId="9" fillId="0" borderId="10" xfId="0" applyFont="1" applyBorder="1" applyAlignment="1">
      <alignment horizontal="right" vertical="center" wrapText="1" indent="1"/>
    </xf>
    <xf numFmtId="164" fontId="7" fillId="0" borderId="10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2" fontId="10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0" fillId="0" borderId="10" xfId="0" applyNumberFormat="1" applyFont="1" applyBorder="1" applyAlignment="1">
      <alignment horizont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0" fillId="0" borderId="10" xfId="0" applyNumberFormat="1" applyFont="1" applyBorder="1" applyAlignment="1">
      <alignment horizontal="center" vertical="center" wrapText="1"/>
    </xf>
    <xf numFmtId="4" fontId="15" fillId="0" borderId="10" xfId="0" applyNumberFormat="1" applyFont="1" applyFill="1" applyBorder="1" applyAlignment="1" applyProtection="1">
      <alignment horizontal="center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zoomScale="85" zoomScaleNormal="85" workbookViewId="0">
      <selection activeCell="B42" sqref="B42"/>
    </sheetView>
  </sheetViews>
  <sheetFormatPr defaultColWidth="8.7109375" defaultRowHeight="15"/>
  <cols>
    <col min="1" max="1" width="27.5703125" customWidth="1"/>
    <col min="2" max="2" width="23.7109375" customWidth="1"/>
    <col min="3" max="3" width="46.85546875" customWidth="1"/>
    <col min="4" max="4" width="15.140625" customWidth="1"/>
    <col min="5" max="5" width="45.140625" bestFit="1" customWidth="1"/>
    <col min="6" max="6" width="99.28515625" bestFit="1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63" t="s">
        <v>0</v>
      </c>
      <c r="B1" s="63"/>
      <c r="C1" s="63"/>
      <c r="D1" s="63"/>
      <c r="E1" s="8"/>
      <c r="F1" s="8"/>
      <c r="G1" s="8"/>
      <c r="H1" s="8"/>
      <c r="I1" s="8"/>
    </row>
    <row r="4" spans="1:9" ht="15" customHeight="1">
      <c r="A4" s="64" t="s">
        <v>41</v>
      </c>
      <c r="B4" s="64"/>
      <c r="C4" s="64"/>
      <c r="D4" s="64"/>
      <c r="E4" s="9"/>
      <c r="F4" s="9"/>
      <c r="G4" s="9"/>
      <c r="H4" s="9"/>
      <c r="I4" s="9"/>
    </row>
    <row r="5" spans="1:9" ht="15" customHeight="1">
      <c r="A5" s="64"/>
      <c r="B5" s="64"/>
      <c r="C5" s="64"/>
      <c r="D5" s="64"/>
      <c r="E5" s="9"/>
      <c r="F5" s="9"/>
      <c r="G5" s="9"/>
      <c r="H5" s="9"/>
      <c r="I5" s="9"/>
    </row>
    <row r="8" spans="1:9" ht="15.75">
      <c r="B8" s="47" t="s">
        <v>1</v>
      </c>
      <c r="C8" s="47"/>
      <c r="D8" s="10"/>
      <c r="E8" s="10"/>
      <c r="F8" s="10"/>
      <c r="G8" s="2"/>
    </row>
    <row r="9" spans="1:9" ht="15.75" customHeight="1">
      <c r="A9" s="3"/>
      <c r="B9" s="65" t="s">
        <v>2</v>
      </c>
      <c r="C9" s="65"/>
      <c r="D9" s="5"/>
      <c r="E9" s="5"/>
      <c r="F9" s="5"/>
      <c r="G9" s="5"/>
      <c r="H9" s="4"/>
    </row>
    <row r="11" spans="1:9">
      <c r="A11" s="66" t="s">
        <v>3</v>
      </c>
      <c r="B11" s="67"/>
      <c r="C11" s="17" t="s">
        <v>42</v>
      </c>
    </row>
    <row r="12" spans="1:9">
      <c r="A12" s="66" t="s">
        <v>4</v>
      </c>
      <c r="B12" s="67"/>
      <c r="C12" s="16">
        <v>2008</v>
      </c>
    </row>
    <row r="13" spans="1:9">
      <c r="A13" s="66" t="s">
        <v>5</v>
      </c>
      <c r="B13" s="67"/>
      <c r="C13" s="18">
        <v>0.02</v>
      </c>
    </row>
    <row r="14" spans="1:9">
      <c r="A14" s="66" t="s">
        <v>6</v>
      </c>
      <c r="B14" s="67"/>
      <c r="C14" s="19">
        <v>3793</v>
      </c>
    </row>
    <row r="15" spans="1:9">
      <c r="A15" s="66" t="s">
        <v>7</v>
      </c>
      <c r="B15" s="67"/>
      <c r="C15" s="19">
        <v>3049.1</v>
      </c>
    </row>
    <row r="16" spans="1:9">
      <c r="A16" s="68" t="s">
        <v>8</v>
      </c>
      <c r="B16" s="69"/>
      <c r="C16" s="19">
        <v>408.5</v>
      </c>
    </row>
    <row r="19" spans="1:4" ht="15.75">
      <c r="A19" s="47" t="s">
        <v>9</v>
      </c>
      <c r="B19" s="47"/>
      <c r="C19" s="47"/>
      <c r="D19" s="47"/>
    </row>
    <row r="20" spans="1:4" ht="15" customHeight="1">
      <c r="A20" s="65" t="s">
        <v>49</v>
      </c>
      <c r="B20" s="65"/>
      <c r="C20" s="65"/>
      <c r="D20" s="65"/>
    </row>
    <row r="21" spans="1:4" ht="15" customHeight="1">
      <c r="A21" s="65"/>
      <c r="B21" s="65"/>
      <c r="C21" s="65"/>
      <c r="D21" s="65"/>
    </row>
    <row r="22" spans="1:4" ht="15" customHeight="1">
      <c r="A22" s="65"/>
      <c r="B22" s="65"/>
      <c r="C22" s="65"/>
      <c r="D22" s="65"/>
    </row>
    <row r="24" spans="1:4" ht="15" customHeight="1">
      <c r="A24" s="48" t="s">
        <v>50</v>
      </c>
      <c r="B24" s="49"/>
      <c r="C24" s="49"/>
      <c r="D24" s="50"/>
    </row>
    <row r="25" spans="1:4">
      <c r="A25" s="51"/>
      <c r="B25" s="52"/>
      <c r="C25" s="52"/>
      <c r="D25" s="53"/>
    </row>
    <row r="26" spans="1:4" ht="30">
      <c r="A26" s="6" t="s">
        <v>10</v>
      </c>
      <c r="B26" s="62" t="s">
        <v>11</v>
      </c>
      <c r="C26" s="62"/>
      <c r="D26" s="1" t="s">
        <v>12</v>
      </c>
    </row>
    <row r="27" spans="1:4">
      <c r="A27" s="12" t="s">
        <v>34</v>
      </c>
      <c r="B27" s="54" t="s">
        <v>13</v>
      </c>
      <c r="C27" s="54"/>
      <c r="D27" s="7">
        <v>19.72</v>
      </c>
    </row>
    <row r="28" spans="1:4">
      <c r="A28" s="12" t="s">
        <v>35</v>
      </c>
      <c r="B28" s="54" t="s">
        <v>13</v>
      </c>
      <c r="C28" s="54"/>
      <c r="D28" s="7">
        <v>21.1</v>
      </c>
    </row>
    <row r="30" spans="1:4" ht="15.75">
      <c r="A30" s="55" t="s">
        <v>14</v>
      </c>
      <c r="B30" s="55"/>
      <c r="C30" s="55"/>
    </row>
    <row r="31" spans="1:4" ht="15.75">
      <c r="A31" s="56" t="s">
        <v>51</v>
      </c>
      <c r="B31" s="56"/>
      <c r="C31" s="56"/>
      <c r="D31" s="10"/>
    </row>
    <row r="32" spans="1:4" ht="15.75">
      <c r="A32" s="56"/>
      <c r="B32" s="56"/>
      <c r="C32" s="56"/>
      <c r="D32" s="5"/>
    </row>
    <row r="33" spans="1:5" ht="15.75">
      <c r="A33" s="56"/>
      <c r="B33" s="56"/>
      <c r="C33" s="56"/>
      <c r="D33" s="5"/>
    </row>
    <row r="34" spans="1:5" ht="15.75">
      <c r="A34" s="15"/>
      <c r="B34" s="15" t="s">
        <v>52</v>
      </c>
      <c r="C34" s="15" t="s">
        <v>53</v>
      </c>
      <c r="D34" s="20"/>
      <c r="E34" s="21"/>
    </row>
    <row r="35" spans="1:5">
      <c r="A35" s="22" t="s">
        <v>54</v>
      </c>
      <c r="B35" s="23">
        <v>811785.31</v>
      </c>
      <c r="C35" s="23">
        <v>910812.06</v>
      </c>
      <c r="D35" s="24"/>
      <c r="E35" s="21"/>
    </row>
    <row r="36" spans="1:5">
      <c r="A36" s="22" t="s">
        <v>55</v>
      </c>
      <c r="B36" s="23">
        <v>18639.84</v>
      </c>
      <c r="C36" s="23">
        <v>65398.61</v>
      </c>
      <c r="D36" s="25"/>
      <c r="E36" s="21"/>
    </row>
    <row r="37" spans="1:5">
      <c r="A37" s="22" t="s">
        <v>56</v>
      </c>
      <c r="B37" s="23">
        <v>18000</v>
      </c>
      <c r="C37" s="23">
        <v>17869.837883959</v>
      </c>
      <c r="D37" s="26"/>
      <c r="E37" s="21"/>
    </row>
    <row r="38" spans="1:5">
      <c r="A38" s="22" t="s">
        <v>57</v>
      </c>
      <c r="B38" s="23">
        <v>73100.225999999995</v>
      </c>
      <c r="C38" s="23"/>
      <c r="D38" s="21"/>
      <c r="E38" s="21"/>
    </row>
    <row r="39" spans="1:5">
      <c r="A39" s="27" t="s">
        <v>58</v>
      </c>
      <c r="B39" s="23">
        <f>B35+B36+B38+B37</f>
        <v>921525.37600000005</v>
      </c>
      <c r="C39" s="23">
        <f>C35+C36+C37</f>
        <v>994080.50788395898</v>
      </c>
    </row>
    <row r="43" spans="1:5" ht="15.75">
      <c r="A43" s="47" t="s">
        <v>15</v>
      </c>
      <c r="B43" s="47"/>
      <c r="C43" s="47"/>
      <c r="D43" s="47"/>
      <c r="E43" s="47"/>
    </row>
    <row r="44" spans="1:5" ht="15.75">
      <c r="A44" s="57" t="s">
        <v>17</v>
      </c>
      <c r="B44" s="57"/>
      <c r="C44" s="57"/>
      <c r="D44" s="57"/>
      <c r="E44" s="57"/>
    </row>
    <row r="45" spans="1:5" ht="105">
      <c r="A45" s="14" t="s">
        <v>59</v>
      </c>
      <c r="B45" s="14" t="s">
        <v>60</v>
      </c>
      <c r="C45" s="58" t="s">
        <v>61</v>
      </c>
      <c r="D45" s="59"/>
      <c r="E45" s="14" t="s">
        <v>62</v>
      </c>
    </row>
    <row r="46" spans="1:5">
      <c r="A46" s="23">
        <v>100687</v>
      </c>
      <c r="B46" s="23">
        <f>C39</f>
        <v>994080.50788395898</v>
      </c>
      <c r="C46" s="60">
        <f>'Раздел 5'!M21</f>
        <v>832552.11307161441</v>
      </c>
      <c r="D46" s="61"/>
      <c r="E46" s="23">
        <f>A46+B46-C46</f>
        <v>262215.39481234457</v>
      </c>
    </row>
  </sheetData>
  <mergeCells count="22">
    <mergeCell ref="A44:E44"/>
    <mergeCell ref="C45:D45"/>
    <mergeCell ref="C46:D46"/>
    <mergeCell ref="B26:C26"/>
    <mergeCell ref="A1:D1"/>
    <mergeCell ref="A4:D5"/>
    <mergeCell ref="B8:C8"/>
    <mergeCell ref="B9:C9"/>
    <mergeCell ref="A11:B11"/>
    <mergeCell ref="A15:B15"/>
    <mergeCell ref="A16:B16"/>
    <mergeCell ref="A19:D19"/>
    <mergeCell ref="A12:B12"/>
    <mergeCell ref="A13:B13"/>
    <mergeCell ref="A14:B14"/>
    <mergeCell ref="A20:D22"/>
    <mergeCell ref="A43:E43"/>
    <mergeCell ref="A24:D25"/>
    <mergeCell ref="B27:C27"/>
    <mergeCell ref="B28:C28"/>
    <mergeCell ref="A30:C30"/>
    <mergeCell ref="A31:C33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workbookViewId="0">
      <selection activeCell="B9" sqref="B9:L12"/>
    </sheetView>
  </sheetViews>
  <sheetFormatPr defaultColWidth="8.85546875" defaultRowHeight="15"/>
  <cols>
    <col min="1" max="1" width="26.42578125" bestFit="1" customWidth="1"/>
    <col min="2" max="7" width="11.5703125" bestFit="1" customWidth="1"/>
    <col min="8" max="9" width="9" bestFit="1" customWidth="1"/>
    <col min="10" max="10" width="9.28515625" bestFit="1" customWidth="1"/>
    <col min="11" max="11" width="9" bestFit="1" customWidth="1"/>
    <col min="12" max="12" width="16" bestFit="1" customWidth="1"/>
    <col min="13" max="13" width="32.7109375" bestFit="1" customWidth="1"/>
  </cols>
  <sheetData>
    <row r="1" spans="1:13" ht="15.75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6" spans="1:13">
      <c r="A6" s="71" t="s">
        <v>19</v>
      </c>
      <c r="B6" s="70" t="s">
        <v>20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1" t="s">
        <v>21</v>
      </c>
    </row>
    <row r="7" spans="1:13">
      <c r="A7" s="71"/>
      <c r="B7" s="28" t="s">
        <v>22</v>
      </c>
      <c r="C7" s="28" t="s">
        <v>23</v>
      </c>
      <c r="D7" s="28" t="s">
        <v>24</v>
      </c>
      <c r="E7" s="28" t="s">
        <v>25</v>
      </c>
      <c r="F7" s="28" t="s">
        <v>26</v>
      </c>
      <c r="G7" s="28" t="s">
        <v>27</v>
      </c>
      <c r="H7" s="28" t="s">
        <v>28</v>
      </c>
      <c r="I7" s="28" t="s">
        <v>29</v>
      </c>
      <c r="J7" s="28" t="s">
        <v>30</v>
      </c>
      <c r="K7" s="28" t="s">
        <v>31</v>
      </c>
      <c r="L7" s="28" t="s">
        <v>63</v>
      </c>
      <c r="M7" s="71"/>
    </row>
    <row r="8" spans="1:13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</row>
    <row r="9" spans="1:13" ht="45">
      <c r="A9" s="29" t="s">
        <v>32</v>
      </c>
      <c r="B9" s="35">
        <v>6740</v>
      </c>
      <c r="C9" s="35">
        <v>6740</v>
      </c>
      <c r="D9" s="35">
        <v>6740</v>
      </c>
      <c r="E9" s="35">
        <v>10590</v>
      </c>
      <c r="F9" s="35">
        <v>6740</v>
      </c>
      <c r="G9" s="35">
        <v>6740</v>
      </c>
      <c r="H9" s="35">
        <v>6740</v>
      </c>
      <c r="I9" s="35">
        <v>6740</v>
      </c>
      <c r="J9" s="35">
        <v>6740</v>
      </c>
      <c r="K9" s="35">
        <v>12067.689999999999</v>
      </c>
      <c r="L9" s="35">
        <v>12320</v>
      </c>
      <c r="M9" s="35">
        <f>SUM(B9:L9)</f>
        <v>88897.69</v>
      </c>
    </row>
    <row r="10" spans="1:13" ht="30">
      <c r="A10" s="29" t="s">
        <v>36</v>
      </c>
      <c r="B10" s="35">
        <v>23627.200000000001</v>
      </c>
      <c r="C10" s="35">
        <v>13761.2</v>
      </c>
      <c r="D10" s="35">
        <v>7077.2</v>
      </c>
      <c r="E10" s="35">
        <v>7489.2</v>
      </c>
      <c r="F10" s="35">
        <v>7399.2</v>
      </c>
      <c r="G10" s="35">
        <v>7979.2</v>
      </c>
      <c r="H10" s="35">
        <v>7399.2</v>
      </c>
      <c r="I10" s="35">
        <v>7984.0999999999995</v>
      </c>
      <c r="J10" s="35">
        <v>5019.2</v>
      </c>
      <c r="K10" s="35">
        <v>7119.2</v>
      </c>
      <c r="L10" s="35">
        <v>16653.400000000001</v>
      </c>
      <c r="M10" s="35">
        <f t="shared" ref="M10:M13" si="0">SUM(B10:L10)</f>
        <v>111508.29999999999</v>
      </c>
    </row>
    <row r="11" spans="1:13" ht="60">
      <c r="A11" s="30" t="s">
        <v>37</v>
      </c>
      <c r="B11" s="36">
        <v>1750</v>
      </c>
      <c r="C11" s="36">
        <v>1650</v>
      </c>
      <c r="D11" s="36">
        <v>1950</v>
      </c>
      <c r="E11" s="36">
        <v>3108.5</v>
      </c>
      <c r="F11" s="36">
        <v>7008.5</v>
      </c>
      <c r="G11" s="36">
        <v>11648.5</v>
      </c>
      <c r="H11" s="36">
        <v>3108.5</v>
      </c>
      <c r="I11" s="36">
        <v>3390</v>
      </c>
      <c r="J11" s="36">
        <v>3400</v>
      </c>
      <c r="K11" s="36">
        <v>22805.65</v>
      </c>
      <c r="L11" s="36">
        <v>13410</v>
      </c>
      <c r="M11" s="35">
        <f t="shared" si="0"/>
        <v>73229.649999999994</v>
      </c>
    </row>
    <row r="12" spans="1:13" ht="75">
      <c r="A12" s="31" t="s">
        <v>38</v>
      </c>
      <c r="B12" s="36">
        <v>4931.92</v>
      </c>
      <c r="C12" s="36">
        <v>10424.189999999999</v>
      </c>
      <c r="D12" s="36">
        <v>10822.77</v>
      </c>
      <c r="E12" s="36">
        <v>6718.25</v>
      </c>
      <c r="F12" s="36">
        <v>4308.28</v>
      </c>
      <c r="G12" s="36">
        <v>6612.57</v>
      </c>
      <c r="H12" s="36">
        <v>6946.8099999999995</v>
      </c>
      <c r="I12" s="36">
        <v>9325.14</v>
      </c>
      <c r="J12" s="36">
        <v>28219.74</v>
      </c>
      <c r="K12" s="36">
        <v>6683.17</v>
      </c>
      <c r="L12" s="36">
        <v>29463.34</v>
      </c>
      <c r="M12" s="35">
        <f t="shared" si="0"/>
        <v>124456.18</v>
      </c>
    </row>
    <row r="13" spans="1:13" ht="30">
      <c r="A13" s="30" t="s">
        <v>39</v>
      </c>
      <c r="B13" s="37">
        <f>SUM(B14:B18)</f>
        <v>740</v>
      </c>
      <c r="C13" s="37">
        <f t="shared" ref="C13:L13" si="1">SUM(C14:C18)</f>
        <v>0</v>
      </c>
      <c r="D13" s="37">
        <f t="shared" si="1"/>
        <v>0</v>
      </c>
      <c r="E13" s="37">
        <f t="shared" si="1"/>
        <v>3021.56</v>
      </c>
      <c r="F13" s="37">
        <f t="shared" si="1"/>
        <v>0</v>
      </c>
      <c r="G13" s="37">
        <f t="shared" si="1"/>
        <v>0</v>
      </c>
      <c r="H13" s="37">
        <f t="shared" si="1"/>
        <v>14274</v>
      </c>
      <c r="I13" s="37">
        <f t="shared" si="1"/>
        <v>0</v>
      </c>
      <c r="J13" s="37">
        <f t="shared" si="1"/>
        <v>0</v>
      </c>
      <c r="K13" s="37">
        <f t="shared" si="1"/>
        <v>0</v>
      </c>
      <c r="L13" s="37">
        <f t="shared" si="1"/>
        <v>8333.14</v>
      </c>
      <c r="M13" s="35">
        <f t="shared" si="0"/>
        <v>26368.7</v>
      </c>
    </row>
    <row r="14" spans="1:13" ht="30">
      <c r="A14" s="32" t="s">
        <v>43</v>
      </c>
      <c r="B14" s="38">
        <v>740</v>
      </c>
      <c r="C14" s="39"/>
      <c r="D14" s="40"/>
      <c r="E14" s="41"/>
      <c r="F14" s="38"/>
      <c r="G14" s="38"/>
      <c r="H14" s="43"/>
      <c r="I14" s="43"/>
      <c r="J14" s="43"/>
      <c r="K14" s="43"/>
      <c r="L14" s="43"/>
      <c r="M14" s="42">
        <f t="shared" ref="M14:M20" si="2">SUM(B14:L14)</f>
        <v>740</v>
      </c>
    </row>
    <row r="15" spans="1:13">
      <c r="A15" s="32" t="s">
        <v>40</v>
      </c>
      <c r="B15" s="43"/>
      <c r="C15" s="43"/>
      <c r="D15" s="43"/>
      <c r="E15" s="38">
        <v>960</v>
      </c>
      <c r="F15" s="43"/>
      <c r="G15" s="43"/>
      <c r="H15" s="43"/>
      <c r="I15" s="43"/>
      <c r="J15" s="43"/>
      <c r="K15" s="43"/>
      <c r="L15" s="43"/>
      <c r="M15" s="42">
        <f t="shared" si="2"/>
        <v>960</v>
      </c>
    </row>
    <row r="16" spans="1:13">
      <c r="A16" s="32" t="s">
        <v>44</v>
      </c>
      <c r="B16" s="43"/>
      <c r="C16" s="43"/>
      <c r="D16" s="38"/>
      <c r="E16" s="38">
        <v>2061.56</v>
      </c>
      <c r="F16" s="43"/>
      <c r="G16" s="43"/>
      <c r="H16" s="43"/>
      <c r="I16" s="43"/>
      <c r="J16" s="43"/>
      <c r="K16" s="43"/>
      <c r="L16" s="43"/>
      <c r="M16" s="42">
        <f t="shared" si="2"/>
        <v>2061.56</v>
      </c>
    </row>
    <row r="17" spans="1:13">
      <c r="A17" s="32" t="s">
        <v>45</v>
      </c>
      <c r="B17" s="43"/>
      <c r="C17" s="43"/>
      <c r="D17" s="43"/>
      <c r="E17" s="38"/>
      <c r="F17" s="38"/>
      <c r="G17" s="38"/>
      <c r="H17" s="43">
        <v>14274</v>
      </c>
      <c r="I17" s="43"/>
      <c r="J17" s="43"/>
      <c r="K17" s="43"/>
      <c r="L17" s="43"/>
      <c r="M17" s="42">
        <f t="shared" si="2"/>
        <v>14274</v>
      </c>
    </row>
    <row r="18" spans="1:13">
      <c r="A18" s="32" t="s">
        <v>46</v>
      </c>
      <c r="B18" s="43"/>
      <c r="C18" s="43"/>
      <c r="D18" s="43"/>
      <c r="E18" s="43"/>
      <c r="F18" s="38"/>
      <c r="G18" s="38"/>
      <c r="H18" s="38"/>
      <c r="I18" s="38"/>
      <c r="J18" s="38"/>
      <c r="K18" s="43"/>
      <c r="L18" s="43">
        <v>8333.14</v>
      </c>
      <c r="M18" s="42">
        <f t="shared" si="2"/>
        <v>8333.14</v>
      </c>
    </row>
    <row r="19" spans="1:13">
      <c r="A19" s="33" t="s">
        <v>47</v>
      </c>
      <c r="B19" s="44">
        <v>28148.595511935724</v>
      </c>
      <c r="C19" s="44">
        <v>28148.595511935724</v>
      </c>
      <c r="D19" s="44">
        <v>28148.595511935724</v>
      </c>
      <c r="E19" s="44">
        <v>28148.595511935724</v>
      </c>
      <c r="F19" s="44">
        <v>28148.595511935724</v>
      </c>
      <c r="G19" s="44">
        <v>28148.595511935724</v>
      </c>
      <c r="H19" s="45">
        <v>30101.130000000005</v>
      </c>
      <c r="I19" s="45">
        <v>30101.130000000005</v>
      </c>
      <c r="J19" s="45">
        <v>30101.130000000005</v>
      </c>
      <c r="K19" s="45">
        <v>30101.130000000005</v>
      </c>
      <c r="L19" s="45">
        <v>60202.260000000009</v>
      </c>
      <c r="M19" s="46">
        <f t="shared" si="2"/>
        <v>349498.35307161434</v>
      </c>
    </row>
    <row r="20" spans="1:13" ht="45">
      <c r="A20" s="33" t="s">
        <v>48</v>
      </c>
      <c r="B20" s="44">
        <v>0</v>
      </c>
      <c r="C20" s="44">
        <v>0</v>
      </c>
      <c r="D20" s="44">
        <v>6178.8959999999997</v>
      </c>
      <c r="E20" s="44">
        <v>3753.3960000000002</v>
      </c>
      <c r="F20" s="44">
        <v>779.1</v>
      </c>
      <c r="G20" s="44">
        <v>17282.291999999998</v>
      </c>
      <c r="H20" s="45">
        <v>2904.8520000000003</v>
      </c>
      <c r="I20" s="45">
        <v>1551.0359999999998</v>
      </c>
      <c r="J20" s="45">
        <v>0</v>
      </c>
      <c r="K20" s="45">
        <v>0</v>
      </c>
      <c r="L20" s="45">
        <v>26143.667999999998</v>
      </c>
      <c r="M20" s="46">
        <f t="shared" si="2"/>
        <v>58593.239999999991</v>
      </c>
    </row>
    <row r="21" spans="1:13">
      <c r="A21" s="34" t="s">
        <v>33</v>
      </c>
      <c r="B21" s="46">
        <f>B9+B10+B11+B12+B13+B19+B20</f>
        <v>65937.715511935734</v>
      </c>
      <c r="C21" s="46">
        <f t="shared" ref="C21:L21" si="3">C9+C10+C11+C12+C13+C19+C20</f>
        <v>60723.985511935723</v>
      </c>
      <c r="D21" s="46">
        <f t="shared" si="3"/>
        <v>60917.461511935726</v>
      </c>
      <c r="E21" s="46">
        <f t="shared" si="3"/>
        <v>62829.501511935727</v>
      </c>
      <c r="F21" s="46">
        <f t="shared" si="3"/>
        <v>54383.675511935719</v>
      </c>
      <c r="G21" s="46">
        <f t="shared" si="3"/>
        <v>78411.157511935729</v>
      </c>
      <c r="H21" s="46">
        <f t="shared" si="3"/>
        <v>71474.492000000013</v>
      </c>
      <c r="I21" s="46">
        <f t="shared" si="3"/>
        <v>59091.406000000003</v>
      </c>
      <c r="J21" s="46">
        <f t="shared" si="3"/>
        <v>73480.070000000007</v>
      </c>
      <c r="K21" s="46">
        <f t="shared" si="3"/>
        <v>78776.84</v>
      </c>
      <c r="L21" s="46">
        <f t="shared" si="3"/>
        <v>166525.80800000002</v>
      </c>
      <c r="M21" s="46">
        <f>SUM(B21:L21)</f>
        <v>832552.11307161441</v>
      </c>
    </row>
    <row r="22" spans="1:13">
      <c r="A22" s="13"/>
      <c r="B22" s="11"/>
      <c r="E22" s="11"/>
    </row>
  </sheetData>
  <mergeCells count="5">
    <mergeCell ref="B6:L6"/>
    <mergeCell ref="A6:A7"/>
    <mergeCell ref="M6:M7"/>
    <mergeCell ref="A1:M1"/>
    <mergeCell ref="A2:M4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Воронкин Никита Валентинович</dc:creator>
  <cp:lastModifiedBy>Воронкин Никита Валентинович</cp:lastModifiedBy>
  <dcterms:created xsi:type="dcterms:W3CDTF">2006-09-16T00:00:00Z</dcterms:created>
  <dcterms:modified xsi:type="dcterms:W3CDTF">2025-03-26T13:25:49Z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03F00FBE47F44F4B8DE0F967917606B0_12</vt:lpwstr>
  </property>
  <property fmtid="{D5CDD505-2E9C-101B-9397-08002B2CF9AE}" pid="3" name="KSOProductBuildVer">
    <vt:lpwstr>1049-12.2.0.19307</vt:lpwstr>
  </property>
  <property fmtid="{D5CDD505-2E9C-101B-9397-08002B2CF9AE}" pid="4" name="KSOReadingLayout">
    <vt:bool>true</vt:bool>
  </property>
</Properties>
</file>