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45" i="1"/>
  <c r="C120" i="2"/>
  <c r="D120" i="2"/>
  <c r="E120" i="2"/>
  <c r="F120" i="2"/>
  <c r="G120" i="2"/>
  <c r="H120" i="2"/>
  <c r="I120" i="2"/>
  <c r="J120" i="2"/>
  <c r="K120" i="2"/>
  <c r="B120" i="2"/>
  <c r="L118" i="2" l="1"/>
  <c r="L120" i="2" s="1"/>
  <c r="M119" i="2" l="1"/>
  <c r="M113" i="2"/>
  <c r="M9" i="2"/>
  <c r="M20" i="2"/>
  <c r="M44" i="2"/>
  <c r="M81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10" i="2"/>
  <c r="M11" i="2"/>
  <c r="M12" i="2"/>
  <c r="M13" i="2"/>
  <c r="M14" i="2"/>
  <c r="M15" i="2"/>
  <c r="M16" i="2"/>
  <c r="M17" i="2"/>
  <c r="M18" i="2"/>
  <c r="M19" i="2"/>
  <c r="C113" i="2"/>
  <c r="D113" i="2"/>
  <c r="E113" i="2"/>
  <c r="F113" i="2"/>
  <c r="G113" i="2"/>
  <c r="H113" i="2"/>
  <c r="I113" i="2"/>
  <c r="J113" i="2"/>
  <c r="K113" i="2"/>
  <c r="L113" i="2"/>
  <c r="B113" i="2"/>
  <c r="M115" i="2"/>
  <c r="M116" i="2"/>
  <c r="M117" i="2"/>
  <c r="M118" i="2"/>
  <c r="M120" i="2" s="1"/>
  <c r="I81" i="2"/>
  <c r="G44" i="2"/>
  <c r="F44" i="2"/>
  <c r="B45" i="1"/>
  <c r="E45" i="1" s="1"/>
  <c r="B40" i="1"/>
  <c r="M114" i="2" l="1"/>
  <c r="M112" i="2"/>
  <c r="M111" i="2"/>
  <c r="M103" i="2"/>
  <c r="M101" i="2"/>
  <c r="M99" i="2"/>
  <c r="M98" i="2"/>
  <c r="M97" i="2"/>
  <c r="M96" i="2"/>
  <c r="M94" i="2"/>
  <c r="M95" i="2" l="1"/>
</calcChain>
</file>

<file path=xl/sharedStrings.xml><?xml version="1.0" encoding="utf-8"?>
<sst xmlns="http://schemas.openxmlformats.org/spreadsheetml/2006/main" count="164" uniqueCount="161">
  <si>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</si>
  <si>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</si>
  <si>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</si>
  <si>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</si>
  <si>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</si>
  <si>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</si>
  <si>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</si>
  <si>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</si>
  <si>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</si>
  <si>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</si>
  <si>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</si>
  <si>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</si>
  <si>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</si>
  <si>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</si>
  <si>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</si>
  <si>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</si>
  <si>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</si>
  <si>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</si>
  <si>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</si>
  <si>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</si>
  <si>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</si>
  <si>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</si>
  <si>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</si>
  <si>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</si>
  <si>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</si>
  <si>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</si>
  <si>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</si>
  <si>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</si>
  <si>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</si>
  <si>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</si>
  <si>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</si>
  <si>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</si>
  <si>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</si>
  <si>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</si>
  <si>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</si>
  <si>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</si>
  <si>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</si>
  <si>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Работы по уборке лестничных клеток</t>
  </si>
  <si>
    <t>Влажное подметание лестничных площадок и маршей нижних трех этажей</t>
  </si>
  <si>
    <t>Влажное подметание лестничных площадок и маршей выше третьего этажа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</si>
  <si>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</si>
  <si>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Мытье лестничных площадок и маршей</t>
  </si>
  <si>
    <t>Обметание пыли с потолков</t>
  </si>
  <si>
    <t>Мытье стен, дверей, окон</t>
  </si>
  <si>
    <t>Влажная протирка почтовых ящиков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</si>
  <si>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</si>
  <si>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</si>
  <si>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</si>
  <si>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песком или смесью песка с хлоридами</t>
  </si>
  <si>
    <t>Очистка территорий от снега наносного происхождения (или подметание территорий, свободных от снежного покрова)</t>
  </si>
  <si>
    <t>Очистка территорий от наледи и льда</t>
  </si>
  <si>
    <t>Очистка урн от мусора</t>
  </si>
  <si>
    <t>Теплый период</t>
  </si>
  <si>
    <t>Подметание территории в дни без осадков</t>
  </si>
  <si>
    <t>Подметание территорий в дни с осадками до 2 см</t>
  </si>
  <si>
    <t>Подметание территорий в дни с осадками свыше 2 см</t>
  </si>
  <si>
    <t xml:space="preserve">Уборка газонов </t>
  </si>
  <si>
    <t>Поливка газонов, зеленых насаждений</t>
  </si>
  <si>
    <t>Сезонное выкашивание газонов</t>
  </si>
  <si>
    <t>Обрезка и снос деревьев и кустарников</t>
  </si>
  <si>
    <t>Очистка металлических решеток и приямков. Уборка площадки перед входом в подъезд</t>
  </si>
  <si>
    <t xml:space="preserve">Прочие материальные затраты на санитарное содержание </t>
  </si>
  <si>
    <t>Работы по ремонту и обслуживанию конструктивных элементов и внешнее благоустройство</t>
  </si>
  <si>
    <t>Профосмотры конструктивных элементов, в том числе:</t>
  </si>
  <si>
    <t>Общие и частичные осмотры кровельных покрытий</t>
  </si>
  <si>
    <t>Общие и частичные осмотры конструктивных элементов</t>
  </si>
  <si>
    <t>Ремонт конструктивных элементов</t>
  </si>
  <si>
    <t>Укрепление защитной решетки водопроводной воронки</t>
  </si>
  <si>
    <t>Прочистка водопремной воронки внутреннего водостока</t>
  </si>
  <si>
    <t>Восстановление поврежденных участков штукатурки и облицовки</t>
  </si>
  <si>
    <t>Восстановление приямков, входов в подвалы</t>
  </si>
  <si>
    <t>Техническое обслуживание конструктивных элементов</t>
  </si>
  <si>
    <t>Утепление подвалов и подъездов</t>
  </si>
  <si>
    <t>Укрепление козырьков, ограждений и перил крылец</t>
  </si>
  <si>
    <t>Закрытие слуховых окон, люков и входов на чердак</t>
  </si>
  <si>
    <t>Установка недостающих, частично разбитых и укрепление слабо укрепленных стекол в дверных и оконных заполнениях</t>
  </si>
  <si>
    <t>Установка или укрепление ручек и шпингалетов на оконных и дверных заполнениях</t>
  </si>
  <si>
    <t>Закрытие подвальных и чердачных дверей, металлических решеток и лазов на замки</t>
  </si>
  <si>
    <t>Смазывание подъездных дверей</t>
  </si>
  <si>
    <t>Смазывание замков тех. помещений</t>
  </si>
  <si>
    <t>Внешнее благоустройство</t>
  </si>
  <si>
    <t>Частичный ремонт тротуарной плитки</t>
  </si>
  <si>
    <t>Окраска решетчатых ограждений, оград, МАФ</t>
  </si>
  <si>
    <t>Установка урн</t>
  </si>
  <si>
    <t>Окраска урн</t>
  </si>
  <si>
    <t>Ремонт скамеек, качель и т.д.</t>
  </si>
  <si>
    <t>Посадка деревьев, кустарников</t>
  </si>
  <si>
    <t>Подготовка к сезонной эксплуатации оборудования детских и спортивных площадок</t>
  </si>
  <si>
    <t>Работы по техническому обслуживанию и ремонту внутридомового инженерного оборудования и МОП</t>
  </si>
  <si>
    <t>Подготовка к сезонной эксплуатации</t>
  </si>
  <si>
    <t>Прочистка ливнестоков</t>
  </si>
  <si>
    <t>Общие и частичные осмотры и обследования</t>
  </si>
  <si>
    <t>Осмотр системы ЦО. Внутриквартирные устройства</t>
  </si>
  <si>
    <t>Осмотр систем ЦО. Устройства в подвальных помещениях (7 мес. Отопительного сезона)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</si>
  <si>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</si>
  <si>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Общие и частичные осмотры линий электрических сетей, арматуры, электрооборудования в подвальных помещениях</t>
  </si>
  <si>
    <t>Техническое обслуживание внутридомовых инженерных сетей и МОП</t>
  </si>
  <si>
    <t>Ремонт электрощитов</t>
  </si>
  <si>
    <t>Ревизия вентилей в местах общего пользования</t>
  </si>
  <si>
    <t>Дератизация</t>
  </si>
  <si>
    <t>Аварийное обслуживание</t>
  </si>
  <si>
    <t>Очистка тех. этажей от мусора со сбором его в тару и отноской в установленное место</t>
  </si>
  <si>
    <t>Электроизмерения</t>
  </si>
  <si>
    <t>Очистка кровли от мусора и грязи</t>
  </si>
  <si>
    <t>Техобслуживание вводных и внутренних газопроводов</t>
  </si>
  <si>
    <t>Мелкий ремонт</t>
  </si>
  <si>
    <t>Устранение засоров внутренних канализационных трубопроводов</t>
  </si>
  <si>
    <t xml:space="preserve">Ген. Уборка </t>
  </si>
  <si>
    <t>Уборка контейнерных площадок</t>
  </si>
  <si>
    <t>Прочие материальные затраты на санитарное содержание</t>
  </si>
  <si>
    <t>Проверка и прочистка дымоходов и вентканалов</t>
  </si>
  <si>
    <t>Антисептирование и антиперирование деревянных конструкций</t>
  </si>
  <si>
    <t>Окраска контейнеров</t>
  </si>
  <si>
    <t>Кронирование деоевьев ,спил сухого дерева</t>
  </si>
  <si>
    <t>Ликвидация воздушных пробок в системе ЦО (наладка системы -стояки)</t>
  </si>
  <si>
    <t>Уборка  контейнерных площадок</t>
  </si>
  <si>
    <t>Опрессовка и промывка трубопроводов системы ЦО</t>
  </si>
  <si>
    <t>Замена вводных кранов</t>
  </si>
  <si>
    <t>Услуги фронтального погрузчика -спецтехника 31 -уборка снега</t>
  </si>
  <si>
    <t>Общие и частичные осмотры общедомовой системы холодного  и горячего водоснабжения и водоотведения в технических помещениях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</si>
  <si>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</si>
  <si>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</si>
  <si>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</si>
  <si>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</si>
  <si>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Ремонт и тех.обслуживание задвижек ХВС и ГВС</t>
  </si>
  <si>
    <t>Очистка отмостки от мусора</t>
  </si>
  <si>
    <t>Утилизация люминисцентных ламп</t>
  </si>
  <si>
    <t>Окраска деревьев</t>
  </si>
  <si>
    <t>Удаление с крыш снега и наледи</t>
  </si>
  <si>
    <t>Пробитие  шиферных гвоздей  в шиферную кровлю.</t>
  </si>
  <si>
    <t>Окраска  скамеек</t>
  </si>
  <si>
    <t>Ремонт отмостки,козырьков,приямков</t>
  </si>
  <si>
    <t>Укрепление и регулировка, замена доводчиков</t>
  </si>
  <si>
    <t>Ремонт шиферного покрытия и устранение течи,установка ходовых досок</t>
  </si>
  <si>
    <t>Окраска мусорных баков</t>
  </si>
  <si>
    <t>Частичный ремонт тротуарной плитки,ступеней</t>
  </si>
  <si>
    <t>Техобслуживание ИТП</t>
  </si>
  <si>
    <t>Обслуживание  теплосчетчика</t>
  </si>
  <si>
    <t>Ремонт ВРУ</t>
  </si>
  <si>
    <t>Тех.освидетельствование и организация проверки прибора учета тепловой знергии</t>
  </si>
  <si>
    <t>Окраска бордюров краской фасадной</t>
  </si>
  <si>
    <t>г. Белгород, ул. Макаренко 3б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</si>
  <si>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</si>
  <si>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</si>
  <si>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</si>
  <si>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</si>
  <si>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</si>
  <si>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</si>
  <si>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</si>
  <si>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</si>
  <si>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</si>
  <si>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</si>
  <si>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Техническое обслуживание внутридомового газового оборудования</t>
  </si>
  <si>
    <t>ноя-дек</t>
  </si>
  <si>
    <t>Установка каната на мусоропровод</t>
  </si>
  <si>
    <t>6. Услуга управления</t>
  </si>
  <si>
    <t>7. Электроэнергия ОДН</t>
  </si>
  <si>
    <t>Итого по виду работ, услуг</t>
  </si>
  <si>
    <t>Отчет управляющей организации о выполнении условий договора управления многоквартирным домом по адресу:    г. Белгород, ул.Макаренко 3б.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</si>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</sst>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21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 indent="15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7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/>
    </xf>
    <xf numFmtId="4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64" fontId="3" fillId="0" borderId="1" xfId="0" applyNumberFormat="1" applyFont="1" applyBorder="1"/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3" fillId="0" borderId="1" xfId="0" applyFont="1" applyBorder="1"/>
    <xf numFmtId="2" fontId="3" fillId="0" borderId="0" xfId="0" applyNumberFormat="1" applyFont="1"/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11" fillId="0" borderId="1" xfId="0" applyNumberFormat="1" applyFont="1" applyFill="1" applyBorder="1" applyAlignment="1" applyProtection="1">
      <alignment horizontal="right" wrapText="1"/>
    </xf>
    <xf numFmtId="2" fontId="11" fillId="0" borderId="1" xfId="0" applyNumberFormat="1" applyFont="1" applyFill="1" applyBorder="1" applyAlignment="1" applyProtection="1">
      <alignment horizontal="right" wrapText="1"/>
    </xf>
    <xf numFmtId="0" fontId="16" fillId="0" borderId="1" xfId="0" applyNumberFormat="1" applyFont="1" applyFill="1" applyBorder="1" applyAlignment="1" applyProtection="1">
      <alignment horizontal="right" vertical="top" wrapText="1"/>
    </xf>
    <xf numFmtId="0" fontId="15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/>
    </xf>
    <xf numFmtId="2" fontId="13" fillId="0" borderId="1" xfId="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right" vertical="center" wrapText="1"/>
    </xf>
    <xf numFmtId="49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/>
    <xf numFmtId="164" fontId="12" fillId="0" borderId="1" xfId="0" applyNumberFormat="1" applyFont="1" applyBorder="1"/>
    <xf numFmtId="4" fontId="18" fillId="0" borderId="1" xfId="0" applyNumberFormat="1" applyFont="1" applyFill="1" applyBorder="1" applyAlignment="1" applyProtection="1">
      <alignment horizontal="right" wrapText="1"/>
    </xf>
    <xf numFmtId="164" fontId="18" fillId="0" borderId="1" xfId="0" applyNumberFormat="1" applyFont="1" applyFill="1" applyBorder="1" applyAlignment="1" applyProtection="1">
      <alignment horizontal="right" vertical="top" wrapText="1"/>
    </xf>
    <xf numFmtId="164" fontId="18" fillId="0" borderId="1" xfId="0" applyNumberFormat="1" applyFont="1" applyFill="1" applyBorder="1" applyAlignment="1" applyProtection="1">
      <alignment horizontal="right" wrapText="1"/>
    </xf>
    <xf numFmtId="164" fontId="15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12" fillId="0" borderId="0" xfId="0" applyNumberFormat="1" applyFont="1"/>
    <xf numFmtId="2" fontId="13" fillId="0" borderId="1" xfId="0" applyNumberFormat="1" applyFont="1" applyBorder="1" applyAlignment="1">
      <alignment vertical="center" wrapText="1"/>
    </xf>
    <xf numFmtId="0" fontId="12" fillId="0" borderId="0" xfId="0" applyFont="1"/>
    <xf numFmtId="0" fontId="12" fillId="0" borderId="1" xfId="0" applyFont="1" applyBorder="1"/>
    <xf numFmtId="2" fontId="12" fillId="0" borderId="1" xfId="0" applyNumberFormat="1" applyFont="1" applyBorder="1"/>
    <xf numFmtId="2" fontId="12" fillId="0" borderId="0" xfId="0" applyNumberFormat="1" applyFont="1"/>
    <xf numFmtId="164" fontId="15" fillId="0" borderId="1" xfId="0" applyNumberFormat="1" applyFont="1" applyBorder="1" applyAlignment="1">
      <alignment wrapText="1"/>
    </xf>
    <xf numFmtId="0" fontId="13" fillId="0" borderId="1" xfId="0" applyNumberFormat="1" applyFont="1" applyBorder="1" applyAlignment="1">
      <alignment vertical="center" wrapText="1"/>
    </xf>
    <xf numFmtId="0" fontId="15" fillId="0" borderId="1" xfId="0" applyNumberFormat="1" applyFont="1" applyBorder="1" applyAlignment="1">
      <alignment vertical="center" wrapText="1"/>
    </xf>
    <xf numFmtId="2" fontId="13" fillId="0" borderId="1" xfId="0" applyNumberFormat="1" applyFont="1" applyBorder="1" applyAlignment="1">
      <alignment horizontal="right" wrapText="1"/>
    </xf>
    <xf numFmtId="2" fontId="13" fillId="0" borderId="1" xfId="0" applyNumberFormat="1" applyFont="1" applyBorder="1" applyAlignment="1">
      <alignment wrapText="1"/>
    </xf>
    <xf numFmtId="0" fontId="13" fillId="0" borderId="1" xfId="0" applyNumberFormat="1" applyFont="1" applyBorder="1" applyAlignment="1">
      <alignment wrapText="1"/>
    </xf>
    <xf numFmtId="164" fontId="17" fillId="0" borderId="1" xfId="0" applyNumberFormat="1" applyFont="1" applyBorder="1" applyAlignment="1"/>
    <xf numFmtId="0" fontId="19" fillId="0" borderId="1" xfId="0" applyFont="1" applyBorder="1" applyAlignment="1">
      <alignment horizontal="right" vertical="center" wrapText="1" indent="1"/>
    </xf>
    <xf numFmtId="164" fontId="20" fillId="0" borderId="1" xfId="0" applyNumberFormat="1" applyFont="1" applyBorder="1"/>
    <xf numFmtId="2" fontId="14" fillId="0" borderId="1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vertical="center" wrapText="1"/>
    </xf>
    <xf numFmtId="2" fontId="14" fillId="0" borderId="1" xfId="0" applyNumberFormat="1" applyFont="1" applyBorder="1" applyAlignment="1">
      <alignment horizontal="right" wrapText="1"/>
    </xf>
    <xf numFmtId="2" fontId="14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9" zoomScale="85" zoomScaleNormal="85" workbookViewId="0">
      <selection activeCell="B36" sqref="B36"/>
    </sheetView>
  </sheetViews>
  <sheetFormatPr defaultColWidth="8.7109375" defaultRowHeight="15"/>
  <cols>
    <col min="1" max="1" width="27.5703125" style="1" customWidth="1"/>
    <col min="2" max="2" width="23.7109375" style="1" customWidth="1"/>
    <col min="3" max="3" width="35.140625" style="1" customWidth="1"/>
    <col min="4" max="4" width="14" style="1" customWidth="1"/>
    <col min="5" max="5" width="38.28515625" style="1" customWidth="1"/>
    <col min="6" max="6" width="99.28515625" style="1" bestFit="1" customWidth="1"/>
    <col min="7" max="7" width="91.7109375" style="1" customWidth="1"/>
    <col min="8" max="9" width="9.7109375" style="1" customWidth="1"/>
    <col min="10" max="10" width="9.5703125" style="1" customWidth="1"/>
    <col min="11" max="11" width="9.7109375" style="1" customWidth="1"/>
    <col min="12" max="12" width="8.42578125" style="1" customWidth="1"/>
    <col min="13" max="13" width="7.85546875" style="1" customWidth="1"/>
    <col min="14" max="14" width="8.7109375" style="1" customWidth="1"/>
    <col min="15" max="15" width="30.28515625" style="1" customWidth="1"/>
    <col min="16" max="16384" width="8.7109375" style="1"/>
  </cols>
  <sheetData>
    <row r="1" spans="1:9" ht="18.75">
      <c r="A1" s="83" t="s">
        <v>0</v>
      </c>
      <c r="B1" s="83"/>
      <c r="C1" s="83"/>
      <c r="D1" s="83"/>
      <c r="E1" s="6"/>
      <c r="F1" s="6"/>
      <c r="G1" s="6"/>
      <c r="H1" s="6"/>
      <c r="I1" s="6"/>
    </row>
    <row r="4" spans="1:9" ht="15" customHeight="1">
      <c r="A4" s="84" t="s">
        <v>158</v>
      </c>
      <c r="B4" s="84"/>
      <c r="C4" s="84"/>
      <c r="D4" s="84"/>
      <c r="E4" s="7"/>
      <c r="F4" s="7"/>
      <c r="G4" s="7"/>
      <c r="H4" s="7"/>
      <c r="I4" s="7"/>
    </row>
    <row r="5" spans="1:9" ht="15" customHeight="1">
      <c r="A5" s="84"/>
      <c r="B5" s="84"/>
      <c r="C5" s="84"/>
      <c r="D5" s="84"/>
      <c r="E5" s="7"/>
      <c r="F5" s="7"/>
      <c r="G5" s="7"/>
      <c r="H5" s="7"/>
      <c r="I5" s="7"/>
    </row>
    <row r="8" spans="1:9" ht="15.75">
      <c r="B8" s="85" t="s">
        <v>1</v>
      </c>
      <c r="C8" s="85"/>
      <c r="D8" s="8"/>
      <c r="E8" s="8"/>
      <c r="F8" s="8"/>
      <c r="G8" s="2"/>
    </row>
    <row r="9" spans="1:9" ht="15.75" customHeight="1">
      <c r="A9" s="3"/>
      <c r="B9" s="86" t="s">
        <v>2</v>
      </c>
      <c r="C9" s="86"/>
      <c r="D9" s="4"/>
      <c r="E9" s="4"/>
      <c r="F9" s="4"/>
      <c r="G9" s="4"/>
      <c r="H9" s="22"/>
    </row>
    <row r="11" spans="1:9" ht="15.75">
      <c r="A11" s="87" t="s">
        <v>3</v>
      </c>
      <c r="B11" s="87"/>
      <c r="C11" s="75" t="s">
        <v>141</v>
      </c>
    </row>
    <row r="12" spans="1:9">
      <c r="A12" s="87" t="s">
        <v>4</v>
      </c>
      <c r="B12" s="87"/>
      <c r="C12" s="76">
        <v>2003</v>
      </c>
    </row>
    <row r="13" spans="1:9">
      <c r="A13" s="87" t="s">
        <v>5</v>
      </c>
      <c r="B13" s="87"/>
      <c r="C13" s="10">
        <v>0.1</v>
      </c>
    </row>
    <row r="14" spans="1:9">
      <c r="A14" s="87" t="s">
        <v>6</v>
      </c>
      <c r="B14" s="87"/>
      <c r="C14" s="77">
        <v>5610</v>
      </c>
    </row>
    <row r="15" spans="1:9">
      <c r="A15" s="87" t="s">
        <v>7</v>
      </c>
      <c r="B15" s="87"/>
      <c r="C15" s="77">
        <v>4914.1000000000004</v>
      </c>
    </row>
    <row r="16" spans="1:9">
      <c r="A16" s="88" t="s">
        <v>8</v>
      </c>
      <c r="B16" s="88"/>
      <c r="C16" s="77">
        <v>0</v>
      </c>
    </row>
    <row r="19" spans="1:4" ht="15.75">
      <c r="A19" s="85" t="s">
        <v>9</v>
      </c>
      <c r="B19" s="85"/>
      <c r="C19" s="85"/>
      <c r="D19" s="85"/>
    </row>
    <row r="20" spans="1:4">
      <c r="A20" s="86" t="s">
        <v>10</v>
      </c>
      <c r="B20" s="86"/>
      <c r="C20" s="86"/>
      <c r="D20" s="86"/>
    </row>
    <row r="21" spans="1:4">
      <c r="A21" s="86"/>
      <c r="B21" s="86"/>
      <c r="C21" s="86"/>
      <c r="D21" s="86"/>
    </row>
    <row r="22" spans="1:4">
      <c r="A22" s="86"/>
      <c r="B22" s="86"/>
      <c r="C22" s="86"/>
      <c r="D22" s="86"/>
    </row>
    <row r="24" spans="1:4">
      <c r="A24" s="89" t="s">
        <v>11</v>
      </c>
      <c r="B24" s="89"/>
      <c r="C24" s="89"/>
      <c r="D24" s="89"/>
    </row>
    <row r="25" spans="1:4">
      <c r="A25" s="89"/>
      <c r="B25" s="89"/>
      <c r="C25" s="89"/>
      <c r="D25" s="89"/>
    </row>
    <row r="26" spans="1:4" ht="65.25" customHeight="1">
      <c r="A26" s="5" t="s">
        <v>12</v>
      </c>
      <c r="B26" s="82" t="s">
        <v>13</v>
      </c>
      <c r="C26" s="82"/>
      <c r="D26" s="78" t="s">
        <v>14</v>
      </c>
    </row>
    <row r="27" spans="1:4">
      <c r="A27" s="31" t="s">
        <v>35</v>
      </c>
      <c r="B27" s="90" t="s">
        <v>15</v>
      </c>
      <c r="C27" s="90"/>
      <c r="D27" s="76">
        <v>15.72</v>
      </c>
    </row>
    <row r="28" spans="1:4">
      <c r="A28" s="31" t="s">
        <v>36</v>
      </c>
      <c r="B28" s="90" t="s">
        <v>15</v>
      </c>
      <c r="C28" s="90"/>
      <c r="D28" s="79">
        <v>16.82</v>
      </c>
    </row>
    <row r="31" spans="1:4" s="12" customFormat="1" ht="15.75">
      <c r="A31" s="91" t="s">
        <v>16</v>
      </c>
      <c r="B31" s="91"/>
      <c r="C31" s="91"/>
      <c r="D31" s="11"/>
    </row>
    <row r="32" spans="1:4" s="12" customFormat="1" ht="15.75">
      <c r="A32" s="92" t="s">
        <v>142</v>
      </c>
      <c r="B32" s="92"/>
      <c r="C32" s="92"/>
      <c r="D32" s="13"/>
    </row>
    <row r="33" spans="1:5" s="12" customFormat="1" ht="15.75">
      <c r="A33" s="92"/>
      <c r="B33" s="92"/>
      <c r="C33" s="92"/>
      <c r="D33" s="13"/>
    </row>
    <row r="34" spans="1:5" s="12" customFormat="1" ht="15.75">
      <c r="A34" s="92"/>
      <c r="B34" s="92"/>
      <c r="C34" s="92"/>
      <c r="D34" s="13"/>
    </row>
    <row r="35" spans="1:5" s="12" customFormat="1" ht="15.75">
      <c r="A35" s="9"/>
      <c r="B35" s="9" t="s">
        <v>160</v>
      </c>
      <c r="C35" s="9" t="s">
        <v>143</v>
      </c>
      <c r="D35" s="13"/>
    </row>
    <row r="36" spans="1:5" s="12" customFormat="1" ht="15.75">
      <c r="A36" s="14" t="s">
        <v>144</v>
      </c>
      <c r="B36" s="15">
        <v>960033.9600000002</v>
      </c>
      <c r="C36" s="15">
        <v>939793</v>
      </c>
      <c r="D36" s="13"/>
    </row>
    <row r="37" spans="1:5" s="12" customFormat="1" ht="15.75">
      <c r="A37" s="14" t="s">
        <v>145</v>
      </c>
      <c r="B37" s="15">
        <v>58443.299999999988</v>
      </c>
      <c r="C37" s="15">
        <v>46214.880000000005</v>
      </c>
      <c r="D37" s="13"/>
    </row>
    <row r="38" spans="1:5" s="12" customFormat="1">
      <c r="A38" s="14" t="s">
        <v>159</v>
      </c>
      <c r="B38" s="15">
        <v>18600</v>
      </c>
      <c r="C38" s="15">
        <v>18680.853978257073</v>
      </c>
      <c r="D38" s="16"/>
    </row>
    <row r="39" spans="1:5" s="12" customFormat="1">
      <c r="A39" s="17" t="s">
        <v>146</v>
      </c>
      <c r="B39" s="18">
        <v>-11511.252000000008</v>
      </c>
      <c r="C39" s="15"/>
      <c r="D39" s="19"/>
    </row>
    <row r="40" spans="1:5" s="12" customFormat="1">
      <c r="A40" s="20" t="s">
        <v>147</v>
      </c>
      <c r="B40" s="21">
        <f>B36+B37+B39+B38</f>
        <v>1025566.0080000003</v>
      </c>
      <c r="C40" s="21">
        <f>C36+C37+C38</f>
        <v>1004688.733978257</v>
      </c>
    </row>
    <row r="42" spans="1:5" s="22" customFormat="1" ht="15.75">
      <c r="A42" s="85" t="s">
        <v>17</v>
      </c>
      <c r="B42" s="85"/>
      <c r="C42" s="85"/>
      <c r="D42" s="85"/>
      <c r="E42" s="85"/>
    </row>
    <row r="43" spans="1:5" s="22" customFormat="1" ht="36.75" customHeight="1">
      <c r="A43" s="93" t="s">
        <v>19</v>
      </c>
      <c r="B43" s="93"/>
      <c r="C43" s="93"/>
      <c r="D43" s="93"/>
      <c r="E43" s="93"/>
    </row>
    <row r="44" spans="1:5" s="22" customFormat="1" ht="99.75">
      <c r="A44" s="23" t="s">
        <v>148</v>
      </c>
      <c r="B44" s="23" t="s">
        <v>149</v>
      </c>
      <c r="C44" s="80" t="s">
        <v>150</v>
      </c>
      <c r="D44" s="80"/>
      <c r="E44" s="23" t="s">
        <v>151</v>
      </c>
    </row>
    <row r="45" spans="1:5" s="22" customFormat="1" ht="15.75">
      <c r="A45" s="74">
        <v>-768748.61</v>
      </c>
      <c r="B45" s="24">
        <f>C40</f>
        <v>1004688.733978257</v>
      </c>
      <c r="C45" s="81">
        <f>'Раздел 5'!M120</f>
        <v>948007.51800000004</v>
      </c>
      <c r="D45" s="81"/>
      <c r="E45" s="24">
        <f>A45+B45-C45</f>
        <v>-712067.39402174298</v>
      </c>
    </row>
  </sheetData>
  <mergeCells count="22">
    <mergeCell ref="A43:E43"/>
    <mergeCell ref="B27:C27"/>
    <mergeCell ref="B28:C28"/>
    <mergeCell ref="A31:C31"/>
    <mergeCell ref="A32:C34"/>
    <mergeCell ref="A42:E42"/>
    <mergeCell ref="C44:D44"/>
    <mergeCell ref="C45:D45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opLeftCell="A4" zoomScale="110" zoomScaleNormal="110" workbookViewId="0">
      <selection activeCell="H123" sqref="H123"/>
    </sheetView>
  </sheetViews>
  <sheetFormatPr defaultColWidth="8.85546875" defaultRowHeight="15"/>
  <cols>
    <col min="1" max="1" width="26.85546875" style="1" customWidth="1"/>
    <col min="2" max="2" width="12.7109375" style="1" customWidth="1"/>
    <col min="3" max="3" width="10.5703125" style="1" customWidth="1"/>
    <col min="4" max="4" width="13" style="1" customWidth="1"/>
    <col min="5" max="5" width="11.28515625" style="1" customWidth="1"/>
    <col min="6" max="6" width="11" style="1" customWidth="1"/>
    <col min="7" max="8" width="10.85546875" style="1" customWidth="1"/>
    <col min="9" max="9" width="10.28515625" style="1" customWidth="1"/>
    <col min="10" max="10" width="9.7109375" style="1" customWidth="1"/>
    <col min="11" max="11" width="10.5703125" style="1" customWidth="1"/>
    <col min="12" max="12" width="10.7109375" style="1" customWidth="1"/>
    <col min="13" max="13" width="11.28515625" style="1" customWidth="1"/>
    <col min="14" max="16384" width="8.85546875" style="1"/>
  </cols>
  <sheetData>
    <row r="1" spans="1:13" ht="15.75">
      <c r="B1" s="85" t="s">
        <v>18</v>
      </c>
      <c r="C1" s="85"/>
      <c r="D1" s="85"/>
      <c r="E1" s="85"/>
    </row>
    <row r="2" spans="1:13" ht="15" customHeight="1">
      <c r="B2" s="95" t="s">
        <v>20</v>
      </c>
      <c r="C2" s="95"/>
      <c r="D2" s="95"/>
      <c r="E2" s="95"/>
      <c r="F2" s="95"/>
      <c r="G2" s="95"/>
      <c r="H2" s="95"/>
      <c r="I2" s="95"/>
      <c r="J2" s="95"/>
      <c r="K2" s="95"/>
    </row>
    <row r="3" spans="1:13"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3">
      <c r="B4" s="95"/>
      <c r="C4" s="95"/>
      <c r="D4" s="95"/>
      <c r="E4" s="95"/>
      <c r="F4" s="95"/>
      <c r="G4" s="95"/>
      <c r="H4" s="95"/>
      <c r="I4" s="95"/>
      <c r="J4" s="95"/>
      <c r="K4" s="95"/>
    </row>
    <row r="6" spans="1:13">
      <c r="A6" s="82" t="s">
        <v>21</v>
      </c>
      <c r="B6" s="94" t="s">
        <v>22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82" t="s">
        <v>157</v>
      </c>
    </row>
    <row r="7" spans="1:13" ht="27.75" customHeight="1">
      <c r="A7" s="82"/>
      <c r="B7" s="25" t="s">
        <v>23</v>
      </c>
      <c r="C7" s="25" t="s">
        <v>24</v>
      </c>
      <c r="D7" s="25" t="s">
        <v>25</v>
      </c>
      <c r="E7" s="25" t="s">
        <v>26</v>
      </c>
      <c r="F7" s="25" t="s">
        <v>27</v>
      </c>
      <c r="G7" s="25" t="s">
        <v>28</v>
      </c>
      <c r="H7" s="25" t="s">
        <v>29</v>
      </c>
      <c r="I7" s="25" t="s">
        <v>30</v>
      </c>
      <c r="J7" s="25" t="s">
        <v>31</v>
      </c>
      <c r="K7" s="25" t="s">
        <v>32</v>
      </c>
      <c r="L7" s="25" t="s">
        <v>153</v>
      </c>
      <c r="M7" s="82"/>
    </row>
    <row r="8" spans="1:13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14</v>
      </c>
    </row>
    <row r="9" spans="1:13" ht="24">
      <c r="A9" s="44" t="s">
        <v>33</v>
      </c>
      <c r="B9" s="47">
        <v>9430</v>
      </c>
      <c r="C9" s="47">
        <v>9430</v>
      </c>
      <c r="D9" s="47">
        <v>9430</v>
      </c>
      <c r="E9" s="47">
        <v>24106</v>
      </c>
      <c r="F9" s="47">
        <v>9430</v>
      </c>
      <c r="G9" s="47">
        <v>9430</v>
      </c>
      <c r="H9" s="47">
        <v>9430</v>
      </c>
      <c r="I9" s="47">
        <v>9430</v>
      </c>
      <c r="J9" s="47">
        <v>9430</v>
      </c>
      <c r="K9" s="47">
        <v>25603.83</v>
      </c>
      <c r="L9" s="47">
        <v>19465</v>
      </c>
      <c r="M9" s="47">
        <f>SUM(B9:L9)</f>
        <v>144614.83000000002</v>
      </c>
    </row>
    <row r="10" spans="1:13" ht="24" hidden="1">
      <c r="A10" s="29" t="s">
        <v>37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7"/>
      <c r="M10" s="47">
        <f t="shared" ref="M10:M19" si="0">SUM(B10:L10)</f>
        <v>0</v>
      </c>
    </row>
    <row r="11" spans="1:13" ht="36" hidden="1">
      <c r="A11" s="29" t="s">
        <v>38</v>
      </c>
      <c r="B11" s="48"/>
      <c r="C11" s="48"/>
      <c r="D11" s="48"/>
      <c r="E11" s="49"/>
      <c r="F11" s="48"/>
      <c r="G11" s="48"/>
      <c r="H11" s="48"/>
      <c r="I11" s="48"/>
      <c r="J11" s="48"/>
      <c r="K11" s="48"/>
      <c r="L11" s="47"/>
      <c r="M11" s="47">
        <f t="shared" si="0"/>
        <v>0</v>
      </c>
    </row>
    <row r="12" spans="1:13" ht="36" hidden="1">
      <c r="A12" s="29" t="s">
        <v>39</v>
      </c>
      <c r="B12" s="48"/>
      <c r="C12" s="48"/>
      <c r="D12" s="48"/>
      <c r="E12" s="49"/>
      <c r="F12" s="48"/>
      <c r="G12" s="48"/>
      <c r="H12" s="48"/>
      <c r="I12" s="48"/>
      <c r="J12" s="48"/>
      <c r="K12" s="48"/>
      <c r="L12" s="47"/>
      <c r="M12" s="47">
        <f t="shared" si="0"/>
        <v>0</v>
      </c>
    </row>
    <row r="13" spans="1:13" ht="60" hidden="1">
      <c r="A13" s="29" t="s">
        <v>40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7"/>
      <c r="M13" s="47">
        <f t="shared" si="0"/>
        <v>0</v>
      </c>
    </row>
    <row r="14" spans="1:13" ht="24" hidden="1">
      <c r="A14" s="29" t="s">
        <v>41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7"/>
      <c r="M14" s="47">
        <f t="shared" si="0"/>
        <v>0</v>
      </c>
    </row>
    <row r="15" spans="1:13" hidden="1">
      <c r="A15" s="29" t="s">
        <v>42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7"/>
      <c r="M15" s="47">
        <f t="shared" si="0"/>
        <v>0</v>
      </c>
    </row>
    <row r="16" spans="1:13" hidden="1">
      <c r="A16" s="29" t="s">
        <v>43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7"/>
      <c r="M16" s="47">
        <f t="shared" si="0"/>
        <v>0</v>
      </c>
    </row>
    <row r="17" spans="1:13" ht="24" hidden="1">
      <c r="A17" s="29" t="s">
        <v>44</v>
      </c>
      <c r="B17" s="50"/>
      <c r="C17" s="48"/>
      <c r="D17" s="48"/>
      <c r="E17" s="48"/>
      <c r="F17" s="48"/>
      <c r="G17" s="48"/>
      <c r="H17" s="48"/>
      <c r="I17" s="48"/>
      <c r="J17" s="48"/>
      <c r="K17" s="48"/>
      <c r="L17" s="47"/>
      <c r="M17" s="47">
        <f t="shared" si="0"/>
        <v>0</v>
      </c>
    </row>
    <row r="18" spans="1:13" ht="30.75" hidden="1" customHeight="1">
      <c r="A18" s="29" t="s">
        <v>60</v>
      </c>
      <c r="B18" s="51"/>
      <c r="C18" s="48"/>
      <c r="D18" s="48"/>
      <c r="E18" s="48"/>
      <c r="F18" s="48"/>
      <c r="G18" s="48"/>
      <c r="H18" s="48"/>
      <c r="I18" s="48"/>
      <c r="J18" s="48"/>
      <c r="K18" s="48"/>
      <c r="L18" s="47"/>
      <c r="M18" s="47">
        <f t="shared" si="0"/>
        <v>0</v>
      </c>
    </row>
    <row r="19" spans="1:13" hidden="1">
      <c r="A19" s="29" t="s">
        <v>107</v>
      </c>
      <c r="B19" s="50"/>
      <c r="C19" s="48"/>
      <c r="D19" s="48"/>
      <c r="E19" s="48"/>
      <c r="F19" s="48"/>
      <c r="G19" s="48"/>
      <c r="H19" s="48"/>
      <c r="I19" s="48"/>
      <c r="J19" s="48"/>
      <c r="K19" s="48"/>
      <c r="L19" s="47"/>
      <c r="M19" s="47">
        <f t="shared" si="0"/>
        <v>0</v>
      </c>
    </row>
    <row r="20" spans="1:13" ht="24">
      <c r="A20" s="44" t="s">
        <v>120</v>
      </c>
      <c r="B20" s="47">
        <v>20230.919999999998</v>
      </c>
      <c r="C20" s="47">
        <v>13042.92</v>
      </c>
      <c r="D20" s="47">
        <v>9968.92</v>
      </c>
      <c r="E20" s="47">
        <v>7992.92</v>
      </c>
      <c r="F20" s="47">
        <v>8242.92</v>
      </c>
      <c r="G20" s="47">
        <v>8342.92</v>
      </c>
      <c r="H20" s="47">
        <v>9542.99</v>
      </c>
      <c r="I20" s="47">
        <v>8442.99</v>
      </c>
      <c r="J20" s="47">
        <v>7492.99</v>
      </c>
      <c r="K20" s="47">
        <v>7092.99</v>
      </c>
      <c r="L20" s="47">
        <v>15609.98</v>
      </c>
      <c r="M20" s="47">
        <f>SUM(B20:L20)</f>
        <v>116003.46</v>
      </c>
    </row>
    <row r="21" spans="1:13" ht="24.75" hidden="1" customHeight="1">
      <c r="A21" s="28" t="s">
        <v>45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7">
        <f t="shared" ref="M21:M80" si="1">SUM(B21:L21)</f>
        <v>0</v>
      </c>
    </row>
    <row r="22" spans="1:13" ht="27.75" hidden="1" customHeight="1">
      <c r="A22" s="28" t="s">
        <v>46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7">
        <f t="shared" si="1"/>
        <v>0</v>
      </c>
    </row>
    <row r="23" spans="1:13" ht="33.75" hidden="1" customHeight="1">
      <c r="A23" s="28" t="s">
        <v>47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7">
        <f t="shared" si="1"/>
        <v>0</v>
      </c>
    </row>
    <row r="24" spans="1:13" ht="39.75" hidden="1" customHeight="1">
      <c r="A24" s="28" t="s">
        <v>48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7">
        <f t="shared" si="1"/>
        <v>0</v>
      </c>
    </row>
    <row r="25" spans="1:13" ht="58.5" hidden="1" customHeight="1">
      <c r="A25" s="28" t="s">
        <v>49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7">
        <f t="shared" si="1"/>
        <v>0</v>
      </c>
    </row>
    <row r="26" spans="1:13" ht="33.75" hidden="1" customHeight="1">
      <c r="A26" s="28" t="s">
        <v>50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7">
        <f t="shared" si="1"/>
        <v>0</v>
      </c>
    </row>
    <row r="27" spans="1:13" ht="21" hidden="1" customHeight="1">
      <c r="A27" s="28" t="s">
        <v>51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7">
        <f t="shared" si="1"/>
        <v>0</v>
      </c>
    </row>
    <row r="28" spans="1:13" ht="21.75" hidden="1" customHeight="1">
      <c r="A28" s="28" t="s">
        <v>115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7">
        <f t="shared" si="1"/>
        <v>0</v>
      </c>
    </row>
    <row r="29" spans="1:13" ht="29.25" hidden="1" customHeight="1">
      <c r="A29" s="28" t="s">
        <v>118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7">
        <f t="shared" si="1"/>
        <v>0</v>
      </c>
    </row>
    <row r="30" spans="1:13" ht="33" hidden="1" customHeight="1">
      <c r="A30" s="28" t="s">
        <v>109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7">
        <f t="shared" si="1"/>
        <v>0</v>
      </c>
    </row>
    <row r="31" spans="1:13" hidden="1">
      <c r="A31" s="29" t="s">
        <v>52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7">
        <f t="shared" si="1"/>
        <v>0</v>
      </c>
    </row>
    <row r="32" spans="1:13" ht="24" hidden="1">
      <c r="A32" s="29" t="s">
        <v>53</v>
      </c>
      <c r="B32" s="52"/>
      <c r="C32" s="52"/>
      <c r="D32" s="52"/>
      <c r="E32" s="53"/>
      <c r="F32" s="53"/>
      <c r="G32" s="53"/>
      <c r="H32" s="52"/>
      <c r="I32" s="52"/>
      <c r="J32" s="52"/>
      <c r="K32" s="52"/>
      <c r="L32" s="52"/>
      <c r="M32" s="47">
        <f t="shared" si="1"/>
        <v>0</v>
      </c>
    </row>
    <row r="33" spans="1:13" ht="24" hidden="1">
      <c r="A33" s="29" t="s">
        <v>54</v>
      </c>
      <c r="B33" s="52"/>
      <c r="C33" s="52"/>
      <c r="D33" s="52"/>
      <c r="E33" s="53"/>
      <c r="F33" s="53"/>
      <c r="G33" s="53"/>
      <c r="H33" s="52"/>
      <c r="I33" s="52"/>
      <c r="J33" s="52"/>
      <c r="K33" s="52"/>
      <c r="L33" s="52"/>
      <c r="M33" s="47">
        <f t="shared" si="1"/>
        <v>0</v>
      </c>
    </row>
    <row r="34" spans="1:13" ht="24" hidden="1">
      <c r="A34" s="29" t="s">
        <v>55</v>
      </c>
      <c r="B34" s="52"/>
      <c r="C34" s="52"/>
      <c r="D34" s="52"/>
      <c r="E34" s="53"/>
      <c r="F34" s="53"/>
      <c r="G34" s="53"/>
      <c r="H34" s="52"/>
      <c r="I34" s="52"/>
      <c r="J34" s="52"/>
      <c r="K34" s="52"/>
      <c r="L34" s="52"/>
      <c r="M34" s="47">
        <f t="shared" si="1"/>
        <v>0</v>
      </c>
    </row>
    <row r="35" spans="1:13" hidden="1">
      <c r="A35" s="29" t="s">
        <v>51</v>
      </c>
      <c r="B35" s="53"/>
      <c r="C35" s="52"/>
      <c r="D35" s="50"/>
      <c r="E35" s="53"/>
      <c r="F35" s="53"/>
      <c r="G35" s="53"/>
      <c r="H35" s="52"/>
      <c r="I35" s="52"/>
      <c r="J35" s="52"/>
      <c r="K35" s="52"/>
      <c r="L35" s="52"/>
      <c r="M35" s="47">
        <f t="shared" si="1"/>
        <v>0</v>
      </c>
    </row>
    <row r="36" spans="1:13" hidden="1">
      <c r="A36" s="29" t="s">
        <v>56</v>
      </c>
      <c r="B36" s="53"/>
      <c r="C36" s="52"/>
      <c r="D36" s="52"/>
      <c r="E36" s="53"/>
      <c r="F36" s="53"/>
      <c r="G36" s="53"/>
      <c r="H36" s="52"/>
      <c r="I36" s="52"/>
      <c r="J36" s="52"/>
      <c r="K36" s="52"/>
      <c r="L36" s="52"/>
      <c r="M36" s="47">
        <f t="shared" si="1"/>
        <v>0</v>
      </c>
    </row>
    <row r="37" spans="1:13" ht="24" hidden="1">
      <c r="A37" s="29" t="s">
        <v>57</v>
      </c>
      <c r="B37" s="53"/>
      <c r="C37" s="52"/>
      <c r="D37" s="52"/>
      <c r="E37" s="53"/>
      <c r="F37" s="53"/>
      <c r="G37" s="53"/>
      <c r="H37" s="52"/>
      <c r="I37" s="52"/>
      <c r="J37" s="52"/>
      <c r="K37" s="52"/>
      <c r="L37" s="52"/>
      <c r="M37" s="47">
        <f t="shared" si="1"/>
        <v>0</v>
      </c>
    </row>
    <row r="38" spans="1:13" hidden="1">
      <c r="A38" s="29" t="s">
        <v>108</v>
      </c>
      <c r="B38" s="53"/>
      <c r="C38" s="52"/>
      <c r="D38" s="52"/>
      <c r="E38" s="53"/>
      <c r="F38" s="53"/>
      <c r="G38" s="49"/>
      <c r="H38" s="52"/>
      <c r="I38" s="52"/>
      <c r="J38" s="52"/>
      <c r="K38" s="52"/>
      <c r="L38" s="52"/>
      <c r="M38" s="47">
        <f t="shared" si="1"/>
        <v>0</v>
      </c>
    </row>
    <row r="39" spans="1:13" hidden="1">
      <c r="A39" s="29" t="s">
        <v>58</v>
      </c>
      <c r="B39" s="53"/>
      <c r="C39" s="52"/>
      <c r="D39" s="52"/>
      <c r="E39" s="53"/>
      <c r="F39" s="53"/>
      <c r="G39" s="53"/>
      <c r="H39" s="52"/>
      <c r="I39" s="52"/>
      <c r="J39" s="52"/>
      <c r="K39" s="52"/>
      <c r="L39" s="52"/>
      <c r="M39" s="47">
        <f t="shared" si="1"/>
        <v>0</v>
      </c>
    </row>
    <row r="40" spans="1:13" hidden="1">
      <c r="A40" s="29" t="s">
        <v>125</v>
      </c>
      <c r="B40" s="53"/>
      <c r="C40" s="52"/>
      <c r="D40" s="52"/>
      <c r="E40" s="53"/>
      <c r="F40" s="53"/>
      <c r="G40" s="53"/>
      <c r="H40" s="52"/>
      <c r="I40" s="52"/>
      <c r="J40" s="52"/>
      <c r="K40" s="52"/>
      <c r="L40" s="52"/>
      <c r="M40" s="47">
        <f t="shared" si="1"/>
        <v>0</v>
      </c>
    </row>
    <row r="41" spans="1:13" ht="24" hidden="1">
      <c r="A41" s="29" t="s">
        <v>59</v>
      </c>
      <c r="B41" s="50"/>
      <c r="C41" s="52"/>
      <c r="D41" s="52"/>
      <c r="E41" s="53"/>
      <c r="F41" s="53"/>
      <c r="G41" s="53"/>
      <c r="H41" s="52"/>
      <c r="I41" s="52"/>
      <c r="J41" s="52"/>
      <c r="K41" s="52"/>
      <c r="L41" s="52"/>
      <c r="M41" s="47">
        <f t="shared" si="1"/>
        <v>0</v>
      </c>
    </row>
    <row r="42" spans="1:13" ht="36.75" hidden="1">
      <c r="A42" s="30" t="s">
        <v>60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47">
        <f t="shared" si="1"/>
        <v>0</v>
      </c>
    </row>
    <row r="43" spans="1:13" ht="24" hidden="1">
      <c r="A43" s="29" t="s">
        <v>61</v>
      </c>
      <c r="B43" s="53"/>
      <c r="C43" s="53"/>
      <c r="D43" s="53"/>
      <c r="E43" s="53"/>
      <c r="F43" s="53"/>
      <c r="G43" s="53"/>
      <c r="H43" s="52"/>
      <c r="I43" s="52"/>
      <c r="J43" s="52"/>
      <c r="K43" s="52"/>
      <c r="L43" s="52"/>
      <c r="M43" s="47">
        <f t="shared" si="1"/>
        <v>0</v>
      </c>
    </row>
    <row r="44" spans="1:13" ht="36">
      <c r="A44" s="45" t="s">
        <v>121</v>
      </c>
      <c r="B44" s="52">
        <v>2800</v>
      </c>
      <c r="C44" s="52">
        <v>3050</v>
      </c>
      <c r="D44" s="52">
        <v>5574</v>
      </c>
      <c r="E44" s="52">
        <v>3800</v>
      </c>
      <c r="F44" s="52">
        <f>23068-250.26</f>
        <v>22817.74</v>
      </c>
      <c r="G44" s="52">
        <f>23676-1006.45</f>
        <v>22669.55</v>
      </c>
      <c r="H44" s="52">
        <v>10738</v>
      </c>
      <c r="I44" s="52">
        <v>6240</v>
      </c>
      <c r="J44" s="52">
        <v>9074</v>
      </c>
      <c r="K44" s="52">
        <v>3000</v>
      </c>
      <c r="L44" s="52">
        <v>9524</v>
      </c>
      <c r="M44" s="47">
        <f>SUM(B44:L44)</f>
        <v>99287.290000000008</v>
      </c>
    </row>
    <row r="45" spans="1:13" ht="48" hidden="1">
      <c r="A45" s="29" t="s">
        <v>62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47">
        <f t="shared" si="1"/>
        <v>0</v>
      </c>
    </row>
    <row r="46" spans="1:13" ht="24" hidden="1">
      <c r="A46" s="29" t="s">
        <v>63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47">
        <f t="shared" si="1"/>
        <v>0</v>
      </c>
    </row>
    <row r="47" spans="1:13" ht="24" hidden="1">
      <c r="A47" s="29" t="s">
        <v>64</v>
      </c>
      <c r="B47" s="53"/>
      <c r="C47" s="53"/>
      <c r="D47" s="53"/>
      <c r="E47" s="53"/>
      <c r="F47" s="53"/>
      <c r="G47" s="53"/>
      <c r="H47" s="52"/>
      <c r="I47" s="52"/>
      <c r="J47" s="52"/>
      <c r="K47" s="52"/>
      <c r="L47" s="52"/>
      <c r="M47" s="47">
        <f t="shared" si="1"/>
        <v>0</v>
      </c>
    </row>
    <row r="48" spans="1:13" ht="24" hidden="1">
      <c r="A48" s="29" t="s">
        <v>65</v>
      </c>
      <c r="B48" s="53"/>
      <c r="C48" s="53"/>
      <c r="D48" s="54"/>
      <c r="E48" s="53"/>
      <c r="F48" s="53"/>
      <c r="G48" s="53"/>
      <c r="H48" s="52"/>
      <c r="I48" s="52"/>
      <c r="J48" s="52"/>
      <c r="K48" s="52"/>
      <c r="L48" s="52"/>
      <c r="M48" s="47">
        <f t="shared" si="1"/>
        <v>0</v>
      </c>
    </row>
    <row r="49" spans="1:13" hidden="1">
      <c r="A49" s="29" t="s">
        <v>66</v>
      </c>
      <c r="B49" s="53"/>
      <c r="C49" s="53"/>
      <c r="D49" s="53"/>
      <c r="E49" s="53"/>
      <c r="F49" s="53"/>
      <c r="G49" s="53"/>
      <c r="H49" s="52"/>
      <c r="I49" s="52"/>
      <c r="J49" s="52"/>
      <c r="K49" s="52"/>
      <c r="L49" s="52"/>
      <c r="M49" s="47">
        <f t="shared" si="1"/>
        <v>0</v>
      </c>
    </row>
    <row r="50" spans="1:13" ht="30" hidden="1" customHeight="1">
      <c r="A50" s="29" t="s">
        <v>135</v>
      </c>
      <c r="B50" s="53"/>
      <c r="C50" s="53"/>
      <c r="D50" s="53"/>
      <c r="E50" s="53"/>
      <c r="F50" s="53"/>
      <c r="G50" s="53"/>
      <c r="H50" s="52"/>
      <c r="I50" s="52"/>
      <c r="J50" s="52"/>
      <c r="K50" s="52"/>
      <c r="L50" s="52"/>
      <c r="M50" s="47">
        <f t="shared" si="1"/>
        <v>0</v>
      </c>
    </row>
    <row r="51" spans="1:13" ht="24" hidden="1">
      <c r="A51" s="29" t="s">
        <v>67</v>
      </c>
      <c r="B51" s="53"/>
      <c r="C51" s="53"/>
      <c r="D51" s="53"/>
      <c r="E51" s="53"/>
      <c r="F51" s="53"/>
      <c r="G51" s="53"/>
      <c r="H51" s="52"/>
      <c r="I51" s="52"/>
      <c r="J51" s="52"/>
      <c r="K51" s="52"/>
      <c r="L51" s="52"/>
      <c r="M51" s="47">
        <f t="shared" si="1"/>
        <v>0</v>
      </c>
    </row>
    <row r="52" spans="1:13" ht="24" hidden="1">
      <c r="A52" s="29" t="s">
        <v>68</v>
      </c>
      <c r="B52" s="53"/>
      <c r="C52" s="53"/>
      <c r="D52" s="53"/>
      <c r="E52" s="53"/>
      <c r="F52" s="53"/>
      <c r="G52" s="53"/>
      <c r="H52" s="52"/>
      <c r="I52" s="52"/>
      <c r="J52" s="52"/>
      <c r="K52" s="52"/>
      <c r="L52" s="52"/>
      <c r="M52" s="47">
        <f t="shared" si="1"/>
        <v>0</v>
      </c>
    </row>
    <row r="53" spans="1:13" ht="24" hidden="1">
      <c r="A53" s="29" t="s">
        <v>69</v>
      </c>
      <c r="B53" s="53"/>
      <c r="C53" s="53"/>
      <c r="D53" s="53"/>
      <c r="E53" s="53"/>
      <c r="F53" s="53"/>
      <c r="G53" s="53"/>
      <c r="H53" s="52"/>
      <c r="I53" s="52"/>
      <c r="J53" s="52"/>
      <c r="K53" s="52"/>
      <c r="L53" s="52"/>
      <c r="M53" s="47">
        <f t="shared" si="1"/>
        <v>0</v>
      </c>
    </row>
    <row r="54" spans="1:13" ht="28.5" hidden="1" customHeight="1">
      <c r="A54" s="29" t="s">
        <v>131</v>
      </c>
      <c r="B54" s="53"/>
      <c r="C54" s="53"/>
      <c r="D54" s="53"/>
      <c r="E54" s="53"/>
      <c r="F54" s="53"/>
      <c r="G54" s="53"/>
      <c r="H54" s="52"/>
      <c r="I54" s="52"/>
      <c r="J54" s="52"/>
      <c r="K54" s="52"/>
      <c r="L54" s="52"/>
      <c r="M54" s="47">
        <f t="shared" si="1"/>
        <v>0</v>
      </c>
    </row>
    <row r="55" spans="1:13" ht="39" hidden="1" customHeight="1">
      <c r="A55" s="29" t="s">
        <v>133</v>
      </c>
      <c r="B55" s="53"/>
      <c r="C55" s="53"/>
      <c r="D55" s="53"/>
      <c r="E55" s="53"/>
      <c r="F55" s="53"/>
      <c r="G55" s="53"/>
      <c r="H55" s="52"/>
      <c r="I55" s="52"/>
      <c r="J55" s="52"/>
      <c r="K55" s="52"/>
      <c r="L55" s="52"/>
      <c r="M55" s="47">
        <f t="shared" si="1"/>
        <v>0</v>
      </c>
    </row>
    <row r="56" spans="1:13" ht="24.75" hidden="1" customHeight="1">
      <c r="A56" s="29" t="s">
        <v>129</v>
      </c>
      <c r="B56" s="50"/>
      <c r="C56" s="51"/>
      <c r="D56" s="50"/>
      <c r="E56" s="51"/>
      <c r="F56" s="50"/>
      <c r="G56" s="51"/>
      <c r="H56" s="50"/>
      <c r="I56" s="50"/>
      <c r="J56" s="50"/>
      <c r="K56" s="50"/>
      <c r="L56" s="50"/>
      <c r="M56" s="47">
        <f t="shared" si="1"/>
        <v>0</v>
      </c>
    </row>
    <row r="57" spans="1:13" ht="24" hidden="1">
      <c r="A57" s="33" t="s">
        <v>70</v>
      </c>
      <c r="B57" s="53"/>
      <c r="C57" s="53"/>
      <c r="D57" s="53"/>
      <c r="E57" s="53"/>
      <c r="F57" s="53"/>
      <c r="G57" s="53"/>
      <c r="H57" s="52"/>
      <c r="I57" s="52"/>
      <c r="J57" s="52"/>
      <c r="K57" s="52"/>
      <c r="L57" s="52"/>
      <c r="M57" s="47">
        <f t="shared" si="1"/>
        <v>0</v>
      </c>
    </row>
    <row r="58" spans="1:13" ht="24.75" hidden="1" customHeight="1">
      <c r="A58" s="33" t="s">
        <v>71</v>
      </c>
      <c r="B58" s="53"/>
      <c r="C58" s="53"/>
      <c r="D58" s="53"/>
      <c r="E58" s="53"/>
      <c r="F58" s="53"/>
      <c r="G58" s="53"/>
      <c r="H58" s="52"/>
      <c r="I58" s="52"/>
      <c r="J58" s="52"/>
      <c r="K58" s="52"/>
      <c r="L58" s="52"/>
      <c r="M58" s="47">
        <f t="shared" si="1"/>
        <v>0</v>
      </c>
    </row>
    <row r="59" spans="1:13" ht="36" hidden="1">
      <c r="A59" s="33" t="s">
        <v>111</v>
      </c>
      <c r="B59" s="53"/>
      <c r="C59" s="53"/>
      <c r="D59" s="53"/>
      <c r="E59" s="53"/>
      <c r="F59" s="53"/>
      <c r="G59" s="53"/>
      <c r="H59" s="52"/>
      <c r="I59" s="52"/>
      <c r="J59" s="52"/>
      <c r="K59" s="52"/>
      <c r="L59" s="52"/>
      <c r="M59" s="47">
        <f t="shared" si="1"/>
        <v>0</v>
      </c>
    </row>
    <row r="60" spans="1:13" hidden="1">
      <c r="A60" s="33" t="s">
        <v>72</v>
      </c>
      <c r="B60" s="53"/>
      <c r="C60" s="53"/>
      <c r="D60" s="53"/>
      <c r="E60" s="53"/>
      <c r="F60" s="53"/>
      <c r="G60" s="53"/>
      <c r="H60" s="52"/>
      <c r="I60" s="52"/>
      <c r="J60" s="52"/>
      <c r="K60" s="52"/>
      <c r="L60" s="52"/>
      <c r="M60" s="47">
        <f t="shared" si="1"/>
        <v>0</v>
      </c>
    </row>
    <row r="61" spans="1:13" ht="24" hidden="1">
      <c r="A61" s="33" t="s">
        <v>73</v>
      </c>
      <c r="B61" s="53"/>
      <c r="C61" s="53"/>
      <c r="D61" s="53"/>
      <c r="E61" s="53"/>
      <c r="F61" s="53"/>
      <c r="G61" s="53"/>
      <c r="H61" s="52"/>
      <c r="I61" s="52"/>
      <c r="J61" s="52"/>
      <c r="K61" s="52"/>
      <c r="L61" s="52"/>
      <c r="M61" s="47">
        <f t="shared" si="1"/>
        <v>0</v>
      </c>
    </row>
    <row r="62" spans="1:13" ht="24" hidden="1">
      <c r="A62" s="33" t="s">
        <v>74</v>
      </c>
      <c r="B62" s="53"/>
      <c r="C62" s="53"/>
      <c r="D62" s="53"/>
      <c r="E62" s="52"/>
      <c r="F62" s="52"/>
      <c r="G62" s="52"/>
      <c r="H62" s="52"/>
      <c r="I62" s="52"/>
      <c r="J62" s="52"/>
      <c r="K62" s="52"/>
      <c r="L62" s="52"/>
      <c r="M62" s="47">
        <f t="shared" si="1"/>
        <v>0</v>
      </c>
    </row>
    <row r="63" spans="1:13" ht="48" hidden="1">
      <c r="A63" s="33" t="s">
        <v>75</v>
      </c>
      <c r="B63" s="52"/>
      <c r="C63" s="53"/>
      <c r="D63" s="51"/>
      <c r="E63" s="53"/>
      <c r="F63" s="53"/>
      <c r="G63" s="53"/>
      <c r="H63" s="52"/>
      <c r="I63" s="52"/>
      <c r="J63" s="52"/>
      <c r="K63" s="52"/>
      <c r="L63" s="52"/>
      <c r="M63" s="47">
        <f t="shared" si="1"/>
        <v>0</v>
      </c>
    </row>
    <row r="64" spans="1:13" ht="36" hidden="1">
      <c r="A64" s="33" t="s">
        <v>76</v>
      </c>
      <c r="B64" s="55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7">
        <f t="shared" si="1"/>
        <v>0</v>
      </c>
    </row>
    <row r="65" spans="1:13" ht="36" hidden="1">
      <c r="A65" s="33" t="s">
        <v>77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7">
        <f t="shared" si="1"/>
        <v>0</v>
      </c>
    </row>
    <row r="66" spans="1:13" hidden="1">
      <c r="A66" s="33" t="s">
        <v>78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7">
        <f t="shared" si="1"/>
        <v>0</v>
      </c>
    </row>
    <row r="67" spans="1:13" ht="24" hidden="1">
      <c r="A67" s="33" t="s">
        <v>79</v>
      </c>
      <c r="B67" s="53"/>
      <c r="C67" s="53"/>
      <c r="D67" s="53"/>
      <c r="E67" s="52"/>
      <c r="F67" s="52"/>
      <c r="G67" s="52"/>
      <c r="H67" s="52"/>
      <c r="I67" s="52"/>
      <c r="J67" s="52"/>
      <c r="K67" s="52"/>
      <c r="L67" s="52"/>
      <c r="M67" s="47">
        <f t="shared" si="1"/>
        <v>0</v>
      </c>
    </row>
    <row r="68" spans="1:13" ht="24" hidden="1">
      <c r="A68" s="34" t="s">
        <v>132</v>
      </c>
      <c r="B68" s="53"/>
      <c r="C68" s="53"/>
      <c r="D68" s="53"/>
      <c r="E68" s="53"/>
      <c r="F68" s="53"/>
      <c r="G68" s="53"/>
      <c r="H68" s="52"/>
      <c r="I68" s="52"/>
      <c r="J68" s="52"/>
      <c r="K68" s="52"/>
      <c r="L68" s="52"/>
      <c r="M68" s="47">
        <f t="shared" si="1"/>
        <v>0</v>
      </c>
    </row>
    <row r="69" spans="1:13" hidden="1">
      <c r="A69" s="33" t="s">
        <v>80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47">
        <f t="shared" si="1"/>
        <v>0</v>
      </c>
    </row>
    <row r="70" spans="1:13" ht="24" hidden="1">
      <c r="A70" s="33" t="s">
        <v>81</v>
      </c>
      <c r="B70" s="52"/>
      <c r="C70" s="52"/>
      <c r="D70" s="52"/>
      <c r="E70" s="53"/>
      <c r="F70" s="53"/>
      <c r="G70" s="53"/>
      <c r="H70" s="52"/>
      <c r="I70" s="52"/>
      <c r="J70" s="52"/>
      <c r="K70" s="52"/>
      <c r="L70" s="52"/>
      <c r="M70" s="47">
        <f t="shared" si="1"/>
        <v>0</v>
      </c>
    </row>
    <row r="71" spans="1:13" ht="24" hidden="1">
      <c r="A71" s="34" t="s">
        <v>82</v>
      </c>
      <c r="B71" s="52"/>
      <c r="C71" s="52"/>
      <c r="D71" s="52"/>
      <c r="E71" s="53"/>
      <c r="F71" s="52"/>
      <c r="G71" s="52"/>
      <c r="H71" s="52"/>
      <c r="I71" s="52"/>
      <c r="J71" s="52"/>
      <c r="K71" s="52"/>
      <c r="L71" s="52"/>
      <c r="M71" s="47">
        <f t="shared" si="1"/>
        <v>0</v>
      </c>
    </row>
    <row r="72" spans="1:13" hidden="1">
      <c r="A72" s="34" t="s">
        <v>134</v>
      </c>
      <c r="B72" s="52"/>
      <c r="C72" s="52"/>
      <c r="D72" s="52"/>
      <c r="E72" s="53"/>
      <c r="F72" s="52"/>
      <c r="G72" s="52"/>
      <c r="H72" s="52"/>
      <c r="I72" s="52"/>
      <c r="J72" s="52"/>
      <c r="K72" s="52"/>
      <c r="L72" s="52"/>
      <c r="M72" s="47">
        <f t="shared" si="1"/>
        <v>0</v>
      </c>
    </row>
    <row r="73" spans="1:13" hidden="1">
      <c r="A73" s="34" t="s">
        <v>112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47">
        <f t="shared" si="1"/>
        <v>0</v>
      </c>
    </row>
    <row r="74" spans="1:13" hidden="1">
      <c r="A74" s="34" t="s">
        <v>83</v>
      </c>
      <c r="B74" s="52"/>
      <c r="C74" s="53"/>
      <c r="D74" s="52"/>
      <c r="E74" s="52"/>
      <c r="F74" s="53"/>
      <c r="G74" s="53"/>
      <c r="H74" s="52"/>
      <c r="I74" s="52"/>
      <c r="J74" s="52"/>
      <c r="K74" s="52"/>
      <c r="L74" s="52"/>
      <c r="M74" s="47">
        <f t="shared" si="1"/>
        <v>0</v>
      </c>
    </row>
    <row r="75" spans="1:13" hidden="1">
      <c r="A75" s="33" t="s">
        <v>84</v>
      </c>
      <c r="B75" s="52"/>
      <c r="C75" s="52"/>
      <c r="D75" s="52"/>
      <c r="E75" s="53"/>
      <c r="F75" s="48"/>
      <c r="G75" s="52"/>
      <c r="H75" s="52"/>
      <c r="I75" s="52"/>
      <c r="J75" s="52"/>
      <c r="K75" s="52"/>
      <c r="L75" s="52"/>
      <c r="M75" s="47">
        <f t="shared" si="1"/>
        <v>0</v>
      </c>
    </row>
    <row r="76" spans="1:13" hidden="1">
      <c r="A76" s="30" t="s">
        <v>85</v>
      </c>
      <c r="B76" s="52"/>
      <c r="C76" s="52"/>
      <c r="D76" s="52"/>
      <c r="E76" s="53"/>
      <c r="F76" s="48"/>
      <c r="G76" s="53"/>
      <c r="H76" s="52"/>
      <c r="I76" s="52"/>
      <c r="J76" s="52"/>
      <c r="K76" s="52"/>
      <c r="L76" s="52"/>
      <c r="M76" s="47">
        <f t="shared" si="1"/>
        <v>0</v>
      </c>
    </row>
    <row r="77" spans="1:13" ht="23.25" hidden="1" customHeight="1">
      <c r="A77" s="30" t="s">
        <v>113</v>
      </c>
      <c r="B77" s="52"/>
      <c r="C77" s="52"/>
      <c r="D77" s="52"/>
      <c r="E77" s="52"/>
      <c r="F77" s="48"/>
      <c r="G77" s="52"/>
      <c r="H77" s="52"/>
      <c r="I77" s="52"/>
      <c r="J77" s="52"/>
      <c r="K77" s="52"/>
      <c r="L77" s="52"/>
      <c r="M77" s="47">
        <f t="shared" si="1"/>
        <v>0</v>
      </c>
    </row>
    <row r="78" spans="1:13" ht="16.5" hidden="1" customHeight="1">
      <c r="A78" s="30" t="s">
        <v>130</v>
      </c>
      <c r="B78" s="52"/>
      <c r="C78" s="52"/>
      <c r="D78" s="52"/>
      <c r="E78" s="56"/>
      <c r="F78" s="48"/>
      <c r="G78" s="52"/>
      <c r="H78" s="52"/>
      <c r="I78" s="52"/>
      <c r="J78" s="52"/>
      <c r="K78" s="52"/>
      <c r="L78" s="52"/>
      <c r="M78" s="47">
        <f t="shared" si="1"/>
        <v>0</v>
      </c>
    </row>
    <row r="79" spans="1:13" hidden="1">
      <c r="A79" s="30" t="s">
        <v>86</v>
      </c>
      <c r="B79" s="52"/>
      <c r="C79" s="52"/>
      <c r="D79" s="52"/>
      <c r="E79" s="52"/>
      <c r="F79" s="56"/>
      <c r="G79" s="52"/>
      <c r="H79" s="52"/>
      <c r="I79" s="52"/>
      <c r="J79" s="52"/>
      <c r="K79" s="52"/>
      <c r="L79" s="52"/>
      <c r="M79" s="47">
        <f t="shared" si="1"/>
        <v>0</v>
      </c>
    </row>
    <row r="80" spans="1:13" ht="36" hidden="1">
      <c r="A80" s="33" t="s">
        <v>87</v>
      </c>
      <c r="B80" s="57"/>
      <c r="C80" s="58"/>
      <c r="D80" s="57"/>
      <c r="E80" s="59"/>
      <c r="F80" s="60"/>
      <c r="G80" s="59"/>
      <c r="H80" s="57"/>
      <c r="I80" s="58"/>
      <c r="J80" s="57"/>
      <c r="K80" s="58"/>
      <c r="L80" s="57"/>
      <c r="M80" s="47">
        <f t="shared" si="1"/>
        <v>0</v>
      </c>
    </row>
    <row r="81" spans="1:13" ht="48">
      <c r="A81" s="46" t="s">
        <v>122</v>
      </c>
      <c r="B81" s="61">
        <v>18662.45</v>
      </c>
      <c r="C81" s="61">
        <v>13949.55</v>
      </c>
      <c r="D81" s="61">
        <v>13440.039999999999</v>
      </c>
      <c r="E81" s="61">
        <v>7625.31</v>
      </c>
      <c r="F81" s="61">
        <v>6812.2300000000014</v>
      </c>
      <c r="G81" s="61">
        <v>10912.169999999998</v>
      </c>
      <c r="H81" s="61">
        <v>7107</v>
      </c>
      <c r="I81" s="61">
        <f>10518.12+697.34</f>
        <v>11215.460000000001</v>
      </c>
      <c r="J81" s="61">
        <v>14528.25</v>
      </c>
      <c r="K81" s="61">
        <v>18000.21</v>
      </c>
      <c r="L81" s="61">
        <v>41947.02</v>
      </c>
      <c r="M81" s="47">
        <f>SUM(B81:L81)</f>
        <v>164199.69</v>
      </c>
    </row>
    <row r="82" spans="1:13" ht="48" hidden="1">
      <c r="A82" s="33" t="s">
        <v>88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48"/>
    </row>
    <row r="83" spans="1:13" ht="24" hidden="1">
      <c r="A83" s="33" t="s">
        <v>89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48"/>
    </row>
    <row r="84" spans="1:13" ht="24" hidden="1" customHeight="1">
      <c r="A84" s="33" t="s">
        <v>124</v>
      </c>
      <c r="B84" s="53"/>
      <c r="C84" s="53"/>
      <c r="D84" s="53"/>
      <c r="E84" s="53"/>
      <c r="F84" s="53"/>
      <c r="G84" s="53"/>
      <c r="H84" s="52"/>
      <c r="I84" s="52"/>
      <c r="J84" s="52"/>
      <c r="K84" s="52"/>
      <c r="L84" s="52"/>
      <c r="M84" s="48"/>
    </row>
    <row r="85" spans="1:13" ht="26.25" hidden="1" customHeight="1">
      <c r="A85" s="34" t="s">
        <v>116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48"/>
    </row>
    <row r="86" spans="1:13" hidden="1">
      <c r="A86" s="34" t="s">
        <v>90</v>
      </c>
      <c r="B86" s="56"/>
      <c r="C86" s="62"/>
      <c r="D86" s="62"/>
      <c r="E86" s="62"/>
      <c r="F86" s="48"/>
      <c r="G86" s="56"/>
      <c r="H86" s="63"/>
      <c r="I86" s="63"/>
      <c r="J86" s="63"/>
      <c r="K86" s="63"/>
      <c r="L86" s="63"/>
      <c r="M86" s="48"/>
    </row>
    <row r="87" spans="1:13" ht="34.5" hidden="1" customHeight="1">
      <c r="A87" s="34" t="s">
        <v>114</v>
      </c>
      <c r="B87" s="63"/>
      <c r="C87" s="63"/>
      <c r="D87" s="63"/>
      <c r="E87" s="63"/>
      <c r="F87" s="48"/>
      <c r="G87" s="63"/>
      <c r="H87" s="63"/>
      <c r="I87" s="63"/>
      <c r="J87" s="63"/>
      <c r="K87" s="63"/>
      <c r="L87" s="63"/>
      <c r="M87" s="48"/>
    </row>
    <row r="88" spans="1:13" ht="24" hidden="1">
      <c r="A88" s="33" t="s">
        <v>91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48"/>
    </row>
    <row r="89" spans="1:13" ht="24.75" hidden="1">
      <c r="A89" s="30" t="s">
        <v>92</v>
      </c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48"/>
    </row>
    <row r="90" spans="1:13" ht="36.75" hidden="1">
      <c r="A90" s="30" t="s">
        <v>93</v>
      </c>
      <c r="B90" s="62"/>
      <c r="C90" s="56"/>
      <c r="D90" s="56"/>
      <c r="E90" s="63"/>
      <c r="F90" s="63"/>
      <c r="G90" s="62"/>
      <c r="H90" s="63"/>
      <c r="I90" s="63"/>
      <c r="J90" s="63"/>
      <c r="K90" s="63"/>
      <c r="L90" s="63"/>
      <c r="M90" s="48"/>
    </row>
    <row r="91" spans="1:13" ht="60" hidden="1">
      <c r="A91" s="33" t="s">
        <v>119</v>
      </c>
      <c r="B91" s="56"/>
      <c r="C91" s="56"/>
      <c r="D91" s="56"/>
      <c r="E91" s="62"/>
      <c r="F91" s="56"/>
      <c r="G91" s="62"/>
      <c r="H91" s="63"/>
      <c r="I91" s="63"/>
      <c r="J91" s="63"/>
      <c r="K91" s="63"/>
      <c r="L91" s="63"/>
      <c r="M91" s="48"/>
    </row>
    <row r="92" spans="1:13" ht="72" hidden="1">
      <c r="A92" s="33" t="s">
        <v>94</v>
      </c>
      <c r="B92" s="56"/>
      <c r="C92" s="56"/>
      <c r="D92" s="56"/>
      <c r="E92" s="62"/>
      <c r="F92" s="62"/>
      <c r="G92" s="62"/>
      <c r="H92" s="63"/>
      <c r="I92" s="63"/>
      <c r="J92" s="63"/>
      <c r="K92" s="63"/>
      <c r="L92" s="63"/>
      <c r="M92" s="48"/>
    </row>
    <row r="93" spans="1:13" ht="48" hidden="1">
      <c r="A93" s="33" t="s">
        <v>95</v>
      </c>
      <c r="B93" s="62"/>
      <c r="C93" s="56"/>
      <c r="D93" s="56"/>
      <c r="E93" s="62"/>
      <c r="F93" s="56"/>
      <c r="G93" s="63"/>
      <c r="H93" s="63"/>
      <c r="I93" s="63"/>
      <c r="J93" s="63"/>
      <c r="K93" s="63"/>
      <c r="L93" s="63"/>
      <c r="M93" s="63"/>
    </row>
    <row r="94" spans="1:13" ht="36" hidden="1">
      <c r="A94" s="33" t="s">
        <v>96</v>
      </c>
      <c r="B94" s="62"/>
      <c r="C94" s="62"/>
      <c r="D94" s="62"/>
      <c r="E94" s="62"/>
      <c r="F94" s="62"/>
      <c r="G94" s="63"/>
      <c r="H94" s="63"/>
      <c r="I94" s="63"/>
      <c r="J94" s="63"/>
      <c r="K94" s="63"/>
      <c r="L94" s="63"/>
      <c r="M94" s="48">
        <f t="shared" ref="M94:M99" si="2">SUM(B94:L94)</f>
        <v>0</v>
      </c>
    </row>
    <row r="95" spans="1:13" hidden="1">
      <c r="A95" s="33" t="s">
        <v>97</v>
      </c>
      <c r="B95" s="62"/>
      <c r="C95" s="62"/>
      <c r="D95" s="56"/>
      <c r="E95" s="62"/>
      <c r="F95" s="62"/>
      <c r="G95" s="62"/>
      <c r="H95" s="63"/>
      <c r="I95" s="63"/>
      <c r="J95" s="63"/>
      <c r="K95" s="63"/>
      <c r="L95" s="63"/>
      <c r="M95" s="48">
        <f t="shared" si="2"/>
        <v>0</v>
      </c>
    </row>
    <row r="96" spans="1:13" ht="24.75" hidden="1">
      <c r="A96" s="30" t="s">
        <v>98</v>
      </c>
      <c r="B96" s="62"/>
      <c r="C96" s="56"/>
      <c r="D96" s="51"/>
      <c r="E96" s="62"/>
      <c r="F96" s="55"/>
      <c r="G96" s="62"/>
      <c r="H96" s="63"/>
      <c r="I96" s="63"/>
      <c r="J96" s="63"/>
      <c r="K96" s="63"/>
      <c r="L96" s="63"/>
      <c r="M96" s="48">
        <f t="shared" si="2"/>
        <v>0</v>
      </c>
    </row>
    <row r="97" spans="1:13" ht="24" hidden="1">
      <c r="A97" s="33" t="s">
        <v>110</v>
      </c>
      <c r="B97" s="56"/>
      <c r="C97" s="49"/>
      <c r="D97" s="51"/>
      <c r="E97" s="62"/>
      <c r="F97" s="56"/>
      <c r="G97" s="56"/>
      <c r="H97" s="63"/>
      <c r="I97" s="63"/>
      <c r="J97" s="63"/>
      <c r="K97" s="63"/>
      <c r="L97" s="63"/>
      <c r="M97" s="48">
        <f t="shared" si="2"/>
        <v>0</v>
      </c>
    </row>
    <row r="98" spans="1:13" hidden="1">
      <c r="A98" s="29" t="s">
        <v>99</v>
      </c>
      <c r="B98" s="62"/>
      <c r="C98" s="62"/>
      <c r="D98" s="62"/>
      <c r="E98" s="62"/>
      <c r="F98" s="62"/>
      <c r="G98" s="62"/>
      <c r="H98" s="63"/>
      <c r="I98" s="63"/>
      <c r="J98" s="63"/>
      <c r="K98" s="63"/>
      <c r="L98" s="63"/>
      <c r="M98" s="48">
        <f t="shared" si="2"/>
        <v>0</v>
      </c>
    </row>
    <row r="99" spans="1:13" hidden="1">
      <c r="A99" s="29" t="s">
        <v>100</v>
      </c>
      <c r="B99" s="56"/>
      <c r="C99" s="56"/>
      <c r="D99" s="56"/>
      <c r="E99" s="56"/>
      <c r="F99" s="56"/>
      <c r="G99" s="56"/>
      <c r="H99" s="63"/>
      <c r="I99" s="63"/>
      <c r="J99" s="63"/>
      <c r="K99" s="63"/>
      <c r="L99" s="63"/>
      <c r="M99" s="48">
        <f t="shared" si="2"/>
        <v>0</v>
      </c>
    </row>
    <row r="100" spans="1:13" ht="20.25" hidden="1" customHeight="1">
      <c r="A100" s="29" t="s">
        <v>117</v>
      </c>
      <c r="B100" s="62"/>
      <c r="C100" s="62"/>
      <c r="D100" s="62"/>
      <c r="E100" s="62"/>
      <c r="F100" s="62"/>
      <c r="G100" s="63"/>
      <c r="H100" s="63"/>
      <c r="I100" s="63"/>
      <c r="J100" s="63"/>
      <c r="K100" s="63"/>
      <c r="L100" s="63"/>
      <c r="M100" s="48"/>
    </row>
    <row r="101" spans="1:13" ht="36" hidden="1">
      <c r="A101" s="29" t="s">
        <v>101</v>
      </c>
      <c r="B101" s="62"/>
      <c r="C101" s="62"/>
      <c r="D101" s="56"/>
      <c r="E101" s="56"/>
      <c r="F101" s="56"/>
      <c r="G101" s="56"/>
      <c r="H101" s="63"/>
      <c r="I101" s="63"/>
      <c r="J101" s="63"/>
      <c r="K101" s="63"/>
      <c r="L101" s="63"/>
      <c r="M101" s="48">
        <f>SUM(B101:L101)</f>
        <v>0</v>
      </c>
    </row>
    <row r="102" spans="1:13" ht="28.5" hidden="1" customHeight="1">
      <c r="A102" s="29" t="s">
        <v>102</v>
      </c>
      <c r="B102" s="62"/>
      <c r="C102" s="62"/>
      <c r="D102" s="62"/>
      <c r="E102" s="62"/>
      <c r="F102" s="62"/>
      <c r="G102" s="62"/>
      <c r="H102" s="63"/>
      <c r="I102" s="63"/>
      <c r="J102" s="63"/>
      <c r="K102" s="63"/>
      <c r="L102" s="63"/>
      <c r="M102" s="48"/>
    </row>
    <row r="103" spans="1:13" ht="27" hidden="1" customHeight="1">
      <c r="A103" s="29" t="s">
        <v>103</v>
      </c>
      <c r="B103" s="62"/>
      <c r="C103" s="62"/>
      <c r="D103" s="56"/>
      <c r="E103" s="56"/>
      <c r="F103" s="62"/>
      <c r="G103" s="56"/>
      <c r="H103" s="63"/>
      <c r="I103" s="63"/>
      <c r="J103" s="63"/>
      <c r="K103" s="63"/>
      <c r="L103" s="63"/>
      <c r="M103" s="48">
        <f>SUM(B103:L103)</f>
        <v>0</v>
      </c>
    </row>
    <row r="104" spans="1:13" ht="27" hidden="1" customHeight="1">
      <c r="A104" s="29" t="s">
        <v>126</v>
      </c>
      <c r="B104" s="62"/>
      <c r="C104" s="62"/>
      <c r="D104" s="62"/>
      <c r="E104" s="62"/>
      <c r="F104" s="62"/>
      <c r="G104" s="62"/>
      <c r="H104" s="63"/>
      <c r="I104" s="63"/>
      <c r="J104" s="63"/>
      <c r="K104" s="63"/>
      <c r="L104" s="63"/>
      <c r="M104" s="48"/>
    </row>
    <row r="105" spans="1:13" ht="27" hidden="1" customHeight="1">
      <c r="A105" s="29" t="s">
        <v>137</v>
      </c>
      <c r="B105" s="62"/>
      <c r="C105" s="62"/>
      <c r="D105" s="62"/>
      <c r="E105" s="62"/>
      <c r="F105" s="62"/>
      <c r="G105" s="62"/>
      <c r="H105" s="63"/>
      <c r="I105" s="63"/>
      <c r="J105" s="63"/>
      <c r="K105" s="63"/>
      <c r="L105" s="63"/>
      <c r="M105" s="48"/>
    </row>
    <row r="106" spans="1:13" ht="27" hidden="1" customHeight="1">
      <c r="A106" s="29" t="s">
        <v>104</v>
      </c>
      <c r="B106" s="62"/>
      <c r="C106" s="62"/>
      <c r="D106" s="62"/>
      <c r="E106" s="56"/>
      <c r="F106" s="49"/>
      <c r="G106" s="62"/>
      <c r="H106" s="63"/>
      <c r="I106" s="63"/>
      <c r="J106" s="63"/>
      <c r="K106" s="63"/>
      <c r="L106" s="63"/>
      <c r="M106" s="48"/>
    </row>
    <row r="107" spans="1:13" ht="27" hidden="1" customHeight="1">
      <c r="A107" s="29" t="s">
        <v>136</v>
      </c>
      <c r="B107" s="62"/>
      <c r="C107" s="62"/>
      <c r="D107" s="62"/>
      <c r="E107" s="56"/>
      <c r="F107" s="49"/>
      <c r="G107" s="62"/>
      <c r="H107" s="63"/>
      <c r="I107" s="63"/>
      <c r="J107" s="63"/>
      <c r="K107" s="63"/>
      <c r="L107" s="63"/>
      <c r="M107" s="48"/>
    </row>
    <row r="108" spans="1:13" ht="27" hidden="1" customHeight="1">
      <c r="A108" s="29" t="s">
        <v>128</v>
      </c>
      <c r="B108" s="62"/>
      <c r="C108" s="62"/>
      <c r="D108" s="62"/>
      <c r="E108" s="62"/>
      <c r="F108" s="49"/>
      <c r="G108" s="62"/>
      <c r="H108" s="63"/>
      <c r="I108" s="63"/>
      <c r="J108" s="63"/>
      <c r="K108" s="63"/>
      <c r="L108" s="63"/>
      <c r="M108" s="48"/>
    </row>
    <row r="109" spans="1:13" ht="18.75" hidden="1" customHeight="1">
      <c r="A109" s="29" t="s">
        <v>138</v>
      </c>
      <c r="B109" s="62"/>
      <c r="C109" s="62"/>
      <c r="D109" s="62"/>
      <c r="E109" s="62"/>
      <c r="F109" s="62"/>
      <c r="G109" s="62"/>
      <c r="H109" s="63"/>
      <c r="I109" s="63"/>
      <c r="J109" s="63"/>
      <c r="K109" s="63"/>
      <c r="L109" s="63"/>
      <c r="M109" s="48"/>
    </row>
    <row r="110" spans="1:13" ht="36.75" hidden="1" customHeight="1">
      <c r="A110" s="29" t="s">
        <v>139</v>
      </c>
      <c r="B110" s="62"/>
      <c r="C110" s="62"/>
      <c r="D110" s="64"/>
      <c r="E110" s="62"/>
      <c r="F110" s="62"/>
      <c r="G110" s="62"/>
      <c r="H110" s="63"/>
      <c r="I110" s="63"/>
      <c r="J110" s="63"/>
      <c r="K110" s="63"/>
      <c r="L110" s="63"/>
      <c r="M110" s="48"/>
    </row>
    <row r="111" spans="1:13" hidden="1">
      <c r="A111" s="35" t="s">
        <v>105</v>
      </c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48">
        <f>SUM(B111:L111)</f>
        <v>0</v>
      </c>
    </row>
    <row r="112" spans="1:13" ht="24" hidden="1">
      <c r="A112" s="29" t="s">
        <v>106</v>
      </c>
      <c r="B112" s="65"/>
      <c r="C112" s="66"/>
      <c r="D112" s="64"/>
      <c r="E112" s="62"/>
      <c r="F112" s="62"/>
      <c r="G112" s="62"/>
      <c r="H112" s="63"/>
      <c r="I112" s="63"/>
      <c r="J112" s="63"/>
      <c r="K112" s="63"/>
      <c r="L112" s="63"/>
      <c r="M112" s="48">
        <f>SUM(B112:L112)</f>
        <v>0</v>
      </c>
    </row>
    <row r="113" spans="1:13" ht="29.25" customHeight="1">
      <c r="A113" s="45" t="s">
        <v>123</v>
      </c>
      <c r="B113" s="73">
        <f>SUM(B114:B117)</f>
        <v>0</v>
      </c>
      <c r="C113" s="73">
        <f t="shared" ref="C113:L113" si="3">SUM(C114:C117)</f>
        <v>0</v>
      </c>
      <c r="D113" s="73">
        <f t="shared" si="3"/>
        <v>0</v>
      </c>
      <c r="E113" s="73">
        <f t="shared" si="3"/>
        <v>4734.42</v>
      </c>
      <c r="F113" s="73">
        <f t="shared" si="3"/>
        <v>0</v>
      </c>
      <c r="G113" s="73">
        <f t="shared" si="3"/>
        <v>0</v>
      </c>
      <c r="H113" s="73">
        <f t="shared" si="3"/>
        <v>0</v>
      </c>
      <c r="I113" s="73">
        <f t="shared" si="3"/>
        <v>0</v>
      </c>
      <c r="J113" s="73">
        <f t="shared" si="3"/>
        <v>12688</v>
      </c>
      <c r="K113" s="73">
        <f t="shared" si="3"/>
        <v>899.28</v>
      </c>
      <c r="L113" s="73">
        <f t="shared" si="3"/>
        <v>0</v>
      </c>
      <c r="M113" s="67">
        <f>SUM(B113:L113)</f>
        <v>18321.699999999997</v>
      </c>
    </row>
    <row r="114" spans="1:13" ht="16.5" customHeight="1">
      <c r="A114" s="26" t="s">
        <v>140</v>
      </c>
      <c r="B114" s="70"/>
      <c r="C114" s="71"/>
      <c r="D114" s="71"/>
      <c r="E114" s="71">
        <v>4375.42</v>
      </c>
      <c r="F114" s="71"/>
      <c r="G114" s="71"/>
      <c r="H114" s="71"/>
      <c r="I114" s="71"/>
      <c r="J114" s="71"/>
      <c r="K114" s="71"/>
      <c r="L114" s="71"/>
      <c r="M114" s="27">
        <f>SUM(B114:L114)</f>
        <v>4375.42</v>
      </c>
    </row>
    <row r="115" spans="1:13" ht="17.25" customHeight="1">
      <c r="A115" s="26" t="s">
        <v>127</v>
      </c>
      <c r="B115" s="71"/>
      <c r="C115" s="71"/>
      <c r="D115" s="71"/>
      <c r="E115" s="70">
        <v>359</v>
      </c>
      <c r="F115" s="71"/>
      <c r="G115" s="72"/>
      <c r="H115" s="70"/>
      <c r="I115" s="70"/>
      <c r="J115" s="70"/>
      <c r="K115" s="71"/>
      <c r="L115" s="71"/>
      <c r="M115" s="27">
        <f t="shared" ref="M115:M118" si="4">SUM(B115:L115)</f>
        <v>359</v>
      </c>
    </row>
    <row r="116" spans="1:13" ht="36" customHeight="1">
      <c r="A116" s="26" t="s">
        <v>152</v>
      </c>
      <c r="B116" s="70"/>
      <c r="C116" s="71"/>
      <c r="D116" s="71"/>
      <c r="E116" s="70"/>
      <c r="F116" s="70"/>
      <c r="G116" s="72"/>
      <c r="H116" s="71"/>
      <c r="I116" s="71"/>
      <c r="J116" s="71">
        <v>12688</v>
      </c>
      <c r="K116" s="71"/>
      <c r="L116" s="71"/>
      <c r="M116" s="27">
        <f t="shared" si="4"/>
        <v>12688</v>
      </c>
    </row>
    <row r="117" spans="1:13" ht="30.75" customHeight="1">
      <c r="A117" s="36" t="s">
        <v>154</v>
      </c>
      <c r="B117" s="36"/>
      <c r="C117" s="37"/>
      <c r="D117" s="36"/>
      <c r="E117" s="38"/>
      <c r="F117" s="36"/>
      <c r="G117" s="38"/>
      <c r="H117" s="71"/>
      <c r="I117" s="71"/>
      <c r="J117" s="71"/>
      <c r="K117" s="71">
        <v>899.28</v>
      </c>
      <c r="L117" s="71"/>
      <c r="M117" s="27">
        <f t="shared" si="4"/>
        <v>899.28</v>
      </c>
    </row>
    <row r="118" spans="1:13" ht="15" customHeight="1">
      <c r="A118" s="36" t="s">
        <v>155</v>
      </c>
      <c r="B118" s="39">
        <v>30216.880000000001</v>
      </c>
      <c r="C118" s="39">
        <v>30216.880000000001</v>
      </c>
      <c r="D118" s="39">
        <v>30216.880000000001</v>
      </c>
      <c r="E118" s="39">
        <v>30216.880000000001</v>
      </c>
      <c r="F118" s="39">
        <v>30216.880000000001</v>
      </c>
      <c r="G118" s="39">
        <v>30216.880000000001</v>
      </c>
      <c r="H118" s="40">
        <v>32234.720000000001</v>
      </c>
      <c r="I118" s="40">
        <v>32234.720000000001</v>
      </c>
      <c r="J118" s="40">
        <v>32234.720000000001</v>
      </c>
      <c r="K118" s="40">
        <v>32234.720000000001</v>
      </c>
      <c r="L118" s="40">
        <f>K118*2</f>
        <v>64469.440000000002</v>
      </c>
      <c r="M118" s="41">
        <f t="shared" si="4"/>
        <v>374709.60000000003</v>
      </c>
    </row>
    <row r="119" spans="1:13">
      <c r="A119" s="36" t="s">
        <v>156</v>
      </c>
      <c r="B119" s="40">
        <v>8476.9920000000002</v>
      </c>
      <c r="C119" s="40">
        <v>0</v>
      </c>
      <c r="D119" s="42">
        <v>0</v>
      </c>
      <c r="E119" s="40">
        <v>0</v>
      </c>
      <c r="F119" s="40">
        <v>6590.4960000000001</v>
      </c>
      <c r="G119" s="42">
        <v>0</v>
      </c>
      <c r="H119" s="40">
        <v>0</v>
      </c>
      <c r="I119" s="40">
        <v>3043.4279999999999</v>
      </c>
      <c r="J119" s="40">
        <v>0</v>
      </c>
      <c r="K119" s="40">
        <v>12760.032000000001</v>
      </c>
      <c r="L119" s="40">
        <v>0</v>
      </c>
      <c r="M119" s="41">
        <f>SUM(B119:L119)</f>
        <v>30870.948000000004</v>
      </c>
    </row>
    <row r="120" spans="1:13">
      <c r="A120" s="68" t="s">
        <v>34</v>
      </c>
      <c r="B120" s="69">
        <f>B9+B20+B44+B81+B113+B118+B119</f>
        <v>89817.241999999998</v>
      </c>
      <c r="C120" s="69">
        <f t="shared" ref="C120:M120" si="5">C9+C20+C44+C81+C113+C118+C119</f>
        <v>69689.350000000006</v>
      </c>
      <c r="D120" s="69">
        <f t="shared" si="5"/>
        <v>68629.84</v>
      </c>
      <c r="E120" s="69">
        <f t="shared" si="5"/>
        <v>78475.53</v>
      </c>
      <c r="F120" s="69">
        <f t="shared" si="5"/>
        <v>84110.266000000003</v>
      </c>
      <c r="G120" s="69">
        <f t="shared" si="5"/>
        <v>81571.520000000004</v>
      </c>
      <c r="H120" s="69">
        <f t="shared" si="5"/>
        <v>69052.709999999992</v>
      </c>
      <c r="I120" s="69">
        <f t="shared" si="5"/>
        <v>70606.597999999998</v>
      </c>
      <c r="J120" s="69">
        <f t="shared" si="5"/>
        <v>85447.959999999992</v>
      </c>
      <c r="K120" s="69">
        <f t="shared" si="5"/>
        <v>99591.062000000005</v>
      </c>
      <c r="L120" s="69">
        <f t="shared" si="5"/>
        <v>151015.44</v>
      </c>
      <c r="M120" s="69">
        <f t="shared" si="5"/>
        <v>948007.51800000004</v>
      </c>
    </row>
    <row r="121" spans="1:13">
      <c r="A121" s="43"/>
    </row>
    <row r="124" spans="1:13">
      <c r="F124" s="32"/>
      <c r="G124" s="32"/>
    </row>
  </sheetData>
  <mergeCells count="5">
    <mergeCell ref="B1:E1"/>
    <mergeCell ref="B6:L6"/>
    <mergeCell ref="A6:A7"/>
    <mergeCell ref="M6:M7"/>
    <mergeCell ref="B2:K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