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работы\ОТЧЁТ на 2024\Готовые отчёты\извлечь\ЖУ\"/>
    </mc:Choice>
  </mc:AlternateContent>
  <bookViews>
    <workbookView xWindow="0" yWindow="0" windowWidth="23040" windowHeight="9060"/>
  </bookViews>
  <sheets>
    <sheet name="Раздел 1-4" sheetId="1" r:id="rId1"/>
    <sheet name="Раздел 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2" i="2" l="1"/>
  <c r="M131" i="2"/>
  <c r="L121" i="2"/>
  <c r="H121" i="2"/>
  <c r="B121" i="2"/>
  <c r="M121" i="2"/>
  <c r="M53" i="2"/>
  <c r="M29" i="2"/>
  <c r="M22" i="2"/>
  <c r="M9" i="2"/>
  <c r="C40" i="1" l="1"/>
  <c r="B40" i="1"/>
  <c r="M17" i="2" l="1"/>
  <c r="M11" i="2"/>
  <c r="M10" i="2"/>
  <c r="M130" i="2"/>
  <c r="M129" i="2"/>
  <c r="M128" i="2"/>
  <c r="M127" i="2"/>
  <c r="M126" i="2"/>
  <c r="M125" i="2"/>
  <c r="M124" i="2"/>
  <c r="M123" i="2"/>
  <c r="M122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C121" i="2"/>
  <c r="D121" i="2"/>
  <c r="E121" i="2"/>
  <c r="F121" i="2"/>
  <c r="G121" i="2"/>
  <c r="I121" i="2"/>
  <c r="J121" i="2"/>
  <c r="K121" i="2"/>
  <c r="B133" i="2"/>
  <c r="L131" i="2"/>
  <c r="B36" i="1"/>
  <c r="B45" i="1"/>
  <c r="L22" i="2" l="1"/>
  <c r="L90" i="2"/>
  <c r="L53" i="2"/>
  <c r="L29" i="2"/>
  <c r="L9" i="2"/>
  <c r="C29" i="2"/>
  <c r="D29" i="2"/>
  <c r="E29" i="2"/>
  <c r="F29" i="2"/>
  <c r="G29" i="2"/>
  <c r="H29" i="2"/>
  <c r="I29" i="2"/>
  <c r="J29" i="2"/>
  <c r="K29" i="2"/>
  <c r="K90" i="2"/>
  <c r="K53" i="2"/>
  <c r="K9" i="2"/>
  <c r="K22" i="2"/>
  <c r="J114" i="2"/>
  <c r="M114" i="2" s="1"/>
  <c r="M111" i="2"/>
  <c r="M112" i="2"/>
  <c r="M120" i="2"/>
  <c r="M113" i="2"/>
  <c r="M115" i="2"/>
  <c r="M116" i="2"/>
  <c r="M117" i="2"/>
  <c r="M118" i="2"/>
  <c r="M119" i="2"/>
  <c r="M86" i="2"/>
  <c r="M87" i="2"/>
  <c r="J9" i="2"/>
  <c r="I90" i="2"/>
  <c r="I53" i="2"/>
  <c r="I22" i="2"/>
  <c r="I9" i="2"/>
  <c r="H90" i="2"/>
  <c r="H53" i="2"/>
  <c r="H22" i="2"/>
  <c r="C53" i="2"/>
  <c r="D53" i="2"/>
  <c r="E53" i="2"/>
  <c r="F53" i="2"/>
  <c r="G53" i="2"/>
  <c r="H126" i="2"/>
  <c r="H9" i="2"/>
  <c r="L133" i="2" l="1"/>
  <c r="H133" i="2"/>
  <c r="I133" i="2"/>
  <c r="K133" i="2"/>
  <c r="J53" i="2"/>
  <c r="G90" i="2"/>
  <c r="E9" i="2"/>
  <c r="C90" i="2"/>
  <c r="C9" i="2"/>
  <c r="D9" i="2"/>
  <c r="F9" i="2"/>
  <c r="G9" i="2"/>
  <c r="D90" i="2"/>
  <c r="E90" i="2"/>
  <c r="F90" i="2"/>
  <c r="J90" i="2"/>
  <c r="C22" i="2"/>
  <c r="D22" i="2"/>
  <c r="E22" i="2"/>
  <c r="F22" i="2"/>
  <c r="G22" i="2"/>
  <c r="J22" i="2"/>
  <c r="M90" i="2" l="1"/>
  <c r="J133" i="2"/>
  <c r="G133" i="2"/>
  <c r="M133" i="2"/>
  <c r="C45" i="1" s="1"/>
  <c r="E45" i="1" s="1"/>
  <c r="D133" i="2"/>
  <c r="F133" i="2"/>
  <c r="C133" i="2"/>
  <c r="E133" i="2"/>
  <c r="M89" i="2"/>
  <c r="M110" i="2" l="1"/>
  <c r="M108" i="2"/>
  <c r="M107" i="2"/>
  <c r="M106" i="2"/>
  <c r="M105" i="2"/>
  <c r="M103" i="2"/>
  <c r="M98" i="2"/>
  <c r="M97" i="2"/>
  <c r="M95" i="2"/>
  <c r="M94" i="2"/>
  <c r="M92" i="2"/>
  <c r="M91" i="2"/>
  <c r="M88" i="2"/>
  <c r="M85" i="2"/>
  <c r="M84" i="2"/>
  <c r="M83" i="2"/>
  <c r="M81" i="2"/>
  <c r="M80" i="2"/>
  <c r="M79" i="2"/>
  <c r="M78" i="2"/>
  <c r="M77" i="2"/>
  <c r="M75" i="2"/>
  <c r="M74" i="2"/>
  <c r="M73" i="2"/>
  <c r="M72" i="2"/>
  <c r="M71" i="2"/>
  <c r="M69" i="2"/>
  <c r="M61" i="2"/>
  <c r="M60" i="2"/>
  <c r="M58" i="2"/>
  <c r="M57" i="2"/>
  <c r="M56" i="2"/>
  <c r="M55" i="2"/>
  <c r="M54" i="2"/>
  <c r="M16" i="2"/>
  <c r="M15" i="2"/>
  <c r="M14" i="2"/>
  <c r="M13" i="2"/>
  <c r="M12" i="2"/>
  <c r="M104" i="2" l="1"/>
  <c r="M101" i="2"/>
  <c r="M70" i="2"/>
  <c r="M76" i="2"/>
  <c r="M102" i="2" l="1"/>
  <c r="M99" i="2"/>
  <c r="M100" i="2"/>
  <c r="M65" i="2"/>
  <c r="M62" i="2"/>
  <c r="M66" i="2" l="1"/>
</calcChain>
</file>

<file path=xl/sharedStrings.xml><?xml version="1.0" encoding="utf-8"?>
<sst xmlns="http://schemas.openxmlformats.org/spreadsheetml/2006/main" count="176" uniqueCount="172">
  <si>
    <t xml:space="preserve">   ООО «Жилищное управление ЖБК-1»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</si>
  <si>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</si>
  <si>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</si>
  <si>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</si>
  <si>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</si>
  <si>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</si>
  <si>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</si>
  <si>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</si>
  <si>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</si>
  <si>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</si>
  <si>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жилого помещения</t>
  </si>
  <si>
    <t>Информация о размере платы за содержание жилого помещения,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</si>
  <si>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</si>
  <si>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</si>
  <si>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</si>
  <si>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 xml:space="preserve">пункт 4 договора управления </t>
  </si>
  <si>
    <t>Раздел 3</t>
  </si>
  <si>
    <t>Раздел 4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</si>
  <si>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</si>
  <si>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</si>
  <si>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</si>
  <si>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</si>
  <si>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>Итого по виду работ, услуг и всего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</si>
  <si>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</si>
  <si>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</si>
  <si>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</si>
  <si>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</si>
  <si>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</si>
  <si>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</si>
  <si>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</si>
  <si>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</si>
  <si>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</si>
  <si>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</si>
  <si>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I.  Содержание помещений общего пользования</t>
  </si>
  <si>
    <t xml:space="preserve">ИТОГО </t>
  </si>
  <si>
    <t>01.01.2024-30.07.2024 гг.</t>
  </si>
  <si>
    <t>01.08.2024-31.12.2024 гг.</t>
  </si>
  <si>
    <t>Работы по уборке лестничных клеток</t>
  </si>
  <si>
    <t>Влажное подметание лестничных площадок и маршей нижних трех этажей</t>
  </si>
  <si>
    <t>Влажное подметание лестничных площадок и маршей выше третьего этажа</t>
  </si>
  <si>
    <t>Влажная протирка подоконников, оконных решеток, перил, чердачных лестниц, шкафов для электросчетчиков и слаботочных устройств</t>
  </si>
  <si>
    <t>Мытье лестничных площадок и маршей</t>
  </si>
  <si>
    <t>Обметание пыли с потолков</t>
  </si>
  <si>
    <t>Мытье стен, дверей, окон</t>
  </si>
  <si>
    <t>Влажная протирка почтовых ящиков</t>
  </si>
  <si>
    <t>Холодный период</t>
  </si>
  <si>
    <t>Подметание свежевыпавшего снега толщиной до 2 см</t>
  </si>
  <si>
    <t>Сдвигание свежевыпавшего снега толщиной слоя свыше 2 см</t>
  </si>
  <si>
    <t>Посыпка территории песком или смесью песка с хлоридами</t>
  </si>
  <si>
    <t>Очистка территорий от снега наносного происхождения (или подметание территорий, свободных от снежного покрова)</t>
  </si>
  <si>
    <t>Очистка территорий от наледи и льда</t>
  </si>
  <si>
    <t>Очистка урн от мусора</t>
  </si>
  <si>
    <t>Теплый период</t>
  </si>
  <si>
    <t>Подметание территории в дни без осадков</t>
  </si>
  <si>
    <t>Подметание территорий в дни с осадками до 2 см</t>
  </si>
  <si>
    <t>Подметание территорий в дни с осадками свыше 2 см</t>
  </si>
  <si>
    <t xml:space="preserve">Уборка газонов </t>
  </si>
  <si>
    <t>Сезонное выкашивание газонов</t>
  </si>
  <si>
    <t>Обрезка и снос деревьев и кустарников</t>
  </si>
  <si>
    <t>Очистка металлических решеток и приямков. Уборка площадки перед входом в подъезд</t>
  </si>
  <si>
    <t xml:space="preserve">Прочие материальные затраты на санитарное содержание </t>
  </si>
  <si>
    <t>Работы по ремонту и обслуживанию конструктивных элементов и внешнее благоустройство</t>
  </si>
  <si>
    <t>Профосмотры конструктивных элементов, в том числе:</t>
  </si>
  <si>
    <t>Общие и частичные осмотры кровельных покрытий</t>
  </si>
  <si>
    <t>Общие и частичные осмотры конструктивных элементов</t>
  </si>
  <si>
    <t>Ремонт конструктивных элементов</t>
  </si>
  <si>
    <t>Укрепление защитной решетки водопроводной воронки</t>
  </si>
  <si>
    <t>Прочистка водопремной воронки внутреннего водостока</t>
  </si>
  <si>
    <t>Восстановление поврежденных участков штукатурки и облицовки</t>
  </si>
  <si>
    <t>Восстановление приямков, входов в подвалы</t>
  </si>
  <si>
    <t>Техническое обслуживание конструктивных элементов</t>
  </si>
  <si>
    <t>Утепление подвалов и подъездов</t>
  </si>
  <si>
    <t>Укрепление козырьков, ограждений и перил крылец</t>
  </si>
  <si>
    <t>Закрытие слуховых окон, люков и входов на чердак</t>
  </si>
  <si>
    <t>Установка недостающих, частично разбитых и укрепление слабо укрепленных стекол в дверных и оконных заполнениях</t>
  </si>
  <si>
    <t>Установка или укрепление ручек и шпингалетов на оконных и дверных заполнениях</t>
  </si>
  <si>
    <t>Закрытие подвальных и чердачных дверей, металлических решеток и лазов на замки</t>
  </si>
  <si>
    <t>Смазывание подъездных дверей</t>
  </si>
  <si>
    <t>Смазывание замков тех. помещений</t>
  </si>
  <si>
    <t>Внешнее благоустройство</t>
  </si>
  <si>
    <t>Частичный ремонт тротуарной плитки</t>
  </si>
  <si>
    <t>Окраска решетчатых ограждений, оград, МАФ</t>
  </si>
  <si>
    <t>Окраска урн</t>
  </si>
  <si>
    <t>Ремонт скамеек, качель и т.д.</t>
  </si>
  <si>
    <t>Посадка деревьев, кустарников</t>
  </si>
  <si>
    <t>Подготовка к сезонной эксплуатации оборудования детских и спортивных площадок</t>
  </si>
  <si>
    <t>Работы по техническому обслуживанию и ремонту внутридомового инженерного оборудования и МОП</t>
  </si>
  <si>
    <t>Подготовка к сезонной эксплуатации</t>
  </si>
  <si>
    <t>Прочистка ливнестоков</t>
  </si>
  <si>
    <t>Общие и частичные осмотры и обследования</t>
  </si>
  <si>
    <t>Осмотр системы ЦО. Внутриквартирные устройства</t>
  </si>
  <si>
    <t>Осмотр систем ЦО. Устройства в подвальных помещениях (7 мес. Отопительного сезона)</t>
  </si>
  <si>
    <t>Общие и частичные осмотры линий электрических сетей, арматуры, электрооборудования на лестничных площадках, снятие показаний потребленных коммунальных ресурсов</t>
  </si>
  <si>
    <t>Общие и частичные осмотры линий электрических сетей, арматуры, электрооборудования в подвальных помещениях</t>
  </si>
  <si>
    <t>Техническое обслуживание внутридомовых инженерных сетей и МОП</t>
  </si>
  <si>
    <t>Ремонт электрощитов</t>
  </si>
  <si>
    <t>Ревизия вентилей в местах общего пользования</t>
  </si>
  <si>
    <t>Дератизация</t>
  </si>
  <si>
    <t>Аварийное обслуживание</t>
  </si>
  <si>
    <t>Очистка тех. этажей от мусора со сбором его в тару и отноской в установленное место</t>
  </si>
  <si>
    <t>Электроизмерения</t>
  </si>
  <si>
    <t>Очистка кровли от мусора и грязи</t>
  </si>
  <si>
    <t>Техобслуживание вводных и внутренних газопроводов</t>
  </si>
  <si>
    <t>Мелкий ремонт</t>
  </si>
  <si>
    <t>Устранение засоров внутренних канализационных трубопроводов</t>
  </si>
  <si>
    <t>Уборка контейнерных площадок</t>
  </si>
  <si>
    <t>Прочие материальные затраты на санитарное содержание</t>
  </si>
  <si>
    <t>Проверка и прочистка дымоходов и вентканалов</t>
  </si>
  <si>
    <t>Антисептирование и антиперирование деревянных конструкций</t>
  </si>
  <si>
    <t>Ликвидация воздушных пробок в системе ЦО (наладка системы -стояки)</t>
  </si>
  <si>
    <t>Уборка  контейнерных площадок</t>
  </si>
  <si>
    <t>Опрессовка и промывка трубопроводов системы ЦО</t>
  </si>
  <si>
    <t>Замена вводных кранов</t>
  </si>
  <si>
    <t>Услуги фронтального погрузчика -спецтехника 31 -уборка снега</t>
  </si>
  <si>
    <t>Общие и частичные осмотры общедомовой системы холодного  и горячего водоснабжения и водоотведения в технических помещениях</t>
  </si>
  <si>
    <t>Снятие показаний теплосчетчиков</t>
  </si>
  <si>
    <t>Ремонт и тех.обслуживание задвижек ХВС и ГВС</t>
  </si>
  <si>
    <t>Очистка отмостки от мусора</t>
  </si>
  <si>
    <t>Утилизация люминисцентных ламп</t>
  </si>
  <si>
    <t>Окраска деревьев</t>
  </si>
  <si>
    <t>Ремонт кровельного покрытия и устранение течи,установка ходовых досок</t>
  </si>
  <si>
    <t>Удаление с крыш снега и наледи</t>
  </si>
  <si>
    <t>Пробитие  шиферных гвоздей  в шиферную кровлю.</t>
  </si>
  <si>
    <t>Окраска  скамеек</t>
  </si>
  <si>
    <t>Ремонт отмостки,козырьков,приямков</t>
  </si>
  <si>
    <t>Укрепление и регулировка, замена доводчиков</t>
  </si>
  <si>
    <t>2. Уборка мусоропроводов</t>
  </si>
  <si>
    <t>3. Уборка придомовой территории</t>
  </si>
  <si>
    <t>4.  Ремонт и обслуживание конструктивных элементов и внешнее благоустройство</t>
  </si>
  <si>
    <t>5.  Техническое обслуживание и ремонт внутридомового инженерного оборудования и МОП</t>
  </si>
  <si>
    <t>6.Работы не вошедшие в перечень услуг</t>
  </si>
  <si>
    <t>Удаление мусора из мусороприемных камер</t>
  </si>
  <si>
    <t>Уборка мусороприемных камер</t>
  </si>
  <si>
    <t>Уборка (подметание) мест перед загрузочными клапанами мусоропроводов</t>
  </si>
  <si>
    <t>Мойка нижней части ствола мусоропровода</t>
  </si>
  <si>
    <t>Устранение засорений</t>
  </si>
  <si>
    <t>Подметание мест перед зеагрузочными клапанами мусоропровода</t>
  </si>
  <si>
    <t>Мытье пола кабины лифта</t>
  </si>
  <si>
    <t>Установка контейнеров</t>
  </si>
  <si>
    <t>Дезинфекция мусоросборников.</t>
  </si>
  <si>
    <t>Обработка  подвалов,устранение  запаха в помещении подвала,откачка воды</t>
  </si>
  <si>
    <t>Окраска бордюров краской фасадной</t>
  </si>
  <si>
    <t>Отчет управляющей организации о выполнении условий договора управления многоквартирным домом по адресу: г. Белгород, ул.Макаренко 38.</t>
  </si>
  <si>
    <t>окраска лавочек</t>
  </si>
  <si>
    <t>Закрепление металлического парапета и герметизация швов на тех.этаже.</t>
  </si>
  <si>
    <t>Установка распределительной коробки</t>
  </si>
  <si>
    <t>Частичное восстановление тротуарной плитки</t>
  </si>
  <si>
    <t>Кронирование деревьев ,спил сухого дерева</t>
  </si>
  <si>
    <t xml:space="preserve">Прочие </t>
  </si>
  <si>
    <t>Ген. Уборка  (материалы)</t>
  </si>
  <si>
    <t>ноя-дек</t>
  </si>
  <si>
    <t>Ремонт ВРУ</t>
  </si>
  <si>
    <t>Ремонт колллектора</t>
  </si>
  <si>
    <t>Замена шланга</t>
  </si>
  <si>
    <t xml:space="preserve">установка урн </t>
  </si>
  <si>
    <t>Полив газонов, зеленых насаждений</t>
  </si>
  <si>
    <t>Информация о начисленном и оплаченном за отчетный период размере платы за содержание помещений</t>
  </si>
  <si>
    <t xml:space="preserve">Оплачено </t>
  </si>
  <si>
    <t xml:space="preserve">Содержание помещений </t>
  </si>
  <si>
    <t>Электроэнергия на ОДН</t>
  </si>
  <si>
    <t xml:space="preserve">Перерасчёт  ОДН за 2023 год </t>
  </si>
  <si>
    <t xml:space="preserve">Итого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</si>
  <si>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</si>
  <si>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</si>
  <si>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раздела 5)</t>
  </si>
  <si>
    <t>Исходящие остатки денежных средств (на конец периода)</t>
  </si>
  <si>
    <t>7. Услуга управления</t>
  </si>
  <si>
    <t>8. Электроэнергия на  ОДН</t>
  </si>
  <si>
    <t>г. Белгород, ул. Макаренко 38</t>
  </si>
  <si>
    <t>Раздел 5</t>
  </si>
  <si>
    <t xml:space="preserve">Аренда имущества </t>
  </si>
  <si>
    <t xml:space="preserve">Начислено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</si>
</sst>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7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1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Arial Cyr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0" fillId="0" borderId="1" xfId="0" applyNumberFormat="1" applyFont="1" applyBorder="1"/>
    <xf numFmtId="164" fontId="11" fillId="0" borderId="1" xfId="0" applyNumberFormat="1" applyFont="1" applyFill="1" applyBorder="1" applyAlignment="1" applyProtection="1">
      <alignment horizontal="right" vertical="top" wrapText="1"/>
    </xf>
    <xf numFmtId="164" fontId="12" fillId="0" borderId="1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 wrapText="1"/>
    </xf>
    <xf numFmtId="164" fontId="14" fillId="0" borderId="1" xfId="0" applyNumberFormat="1" applyFont="1" applyFill="1" applyBorder="1" applyAlignment="1" applyProtection="1">
      <alignment horizontal="right" vertical="top" wrapText="1"/>
    </xf>
    <xf numFmtId="0" fontId="12" fillId="0" borderId="1" xfId="0" applyNumberFormat="1" applyFont="1" applyBorder="1" applyAlignment="1">
      <alignment vertical="center" wrapText="1"/>
    </xf>
    <xf numFmtId="0" fontId="17" fillId="0" borderId="0" xfId="0" applyFont="1"/>
    <xf numFmtId="0" fontId="5" fillId="0" borderId="0" xfId="0" applyFont="1" applyAlignment="1">
      <alignment horizontal="left" vertical="center" indent="15"/>
    </xf>
    <xf numFmtId="0" fontId="0" fillId="0" borderId="0" xfId="0" applyAlignment="1"/>
    <xf numFmtId="0" fontId="18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0" fillId="0" borderId="0" xfId="0" applyNumberFormat="1"/>
    <xf numFmtId="164" fontId="14" fillId="0" borderId="1" xfId="0" applyNumberFormat="1" applyFont="1" applyFill="1" applyBorder="1" applyAlignment="1" applyProtection="1">
      <alignment horizontal="center" vertical="center" wrapText="1"/>
    </xf>
    <xf numFmtId="2" fontId="12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21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49" fontId="23" fillId="0" borderId="1" xfId="0" applyNumberFormat="1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wrapText="1"/>
    </xf>
    <xf numFmtId="49" fontId="22" fillId="0" borderId="1" xfId="0" applyNumberFormat="1" applyFont="1" applyBorder="1" applyAlignment="1">
      <alignment horizontal="left" vertical="center" wrapText="1"/>
    </xf>
    <xf numFmtId="164" fontId="11" fillId="0" borderId="1" xfId="0" applyNumberFormat="1" applyFont="1" applyFill="1" applyBorder="1" applyAlignment="1" applyProtection="1">
      <alignment horizontal="right" wrapText="1"/>
    </xf>
    <xf numFmtId="164" fontId="14" fillId="0" borderId="1" xfId="0" applyNumberFormat="1" applyFont="1" applyFill="1" applyBorder="1" applyAlignment="1" applyProtection="1">
      <alignment horizontal="right" wrapText="1"/>
    </xf>
    <xf numFmtId="0" fontId="13" fillId="0" borderId="1" xfId="0" applyNumberFormat="1" applyFont="1" applyBorder="1" applyAlignment="1">
      <alignment vertical="center" wrapText="1"/>
    </xf>
    <xf numFmtId="0" fontId="2" fillId="0" borderId="0" xfId="0" applyFont="1"/>
    <xf numFmtId="0" fontId="13" fillId="0" borderId="1" xfId="0" applyNumberFormat="1" applyFont="1" applyBorder="1" applyAlignment="1">
      <alignment wrapText="1"/>
    </xf>
    <xf numFmtId="4" fontId="14" fillId="0" borderId="1" xfId="0" applyNumberFormat="1" applyFont="1" applyFill="1" applyBorder="1" applyAlignment="1" applyProtection="1">
      <alignment horizontal="right" wrapText="1"/>
    </xf>
    <xf numFmtId="2" fontId="13" fillId="0" borderId="1" xfId="0" applyNumberFormat="1" applyFont="1" applyBorder="1" applyAlignment="1">
      <alignment vertical="center" wrapText="1"/>
    </xf>
    <xf numFmtId="2" fontId="0" fillId="0" borderId="0" xfId="0" applyNumberFormat="1"/>
    <xf numFmtId="164" fontId="8" fillId="0" borderId="1" xfId="0" applyNumberFormat="1" applyFont="1" applyBorder="1"/>
    <xf numFmtId="2" fontId="2" fillId="0" borderId="0" xfId="0" applyNumberFormat="1" applyFont="1"/>
    <xf numFmtId="2" fontId="13" fillId="0" borderId="1" xfId="0" applyNumberFormat="1" applyFont="1" applyBorder="1" applyAlignment="1">
      <alignment horizontal="right" wrapText="1"/>
    </xf>
    <xf numFmtId="49" fontId="22" fillId="0" borderId="1" xfId="0" applyNumberFormat="1" applyFont="1" applyBorder="1" applyAlignment="1">
      <alignment vertical="center" wrapText="1"/>
    </xf>
    <xf numFmtId="164" fontId="24" fillId="0" borderId="1" xfId="0" applyNumberFormat="1" applyFont="1" applyFill="1" applyBorder="1" applyAlignment="1" applyProtection="1">
      <alignment horizontal="righ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49" fontId="21" fillId="0" borderId="1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/>
    <xf numFmtId="0" fontId="1" fillId="0" borderId="1" xfId="0" applyFont="1" applyBorder="1"/>
    <xf numFmtId="4" fontId="1" fillId="0" borderId="0" xfId="0" applyNumberFormat="1" applyFont="1"/>
    <xf numFmtId="0" fontId="1" fillId="0" borderId="0" xfId="0" applyFont="1"/>
    <xf numFmtId="2" fontId="1" fillId="0" borderId="1" xfId="0" applyNumberFormat="1" applyFont="1" applyBorder="1"/>
    <xf numFmtId="2" fontId="1" fillId="0" borderId="0" xfId="0" applyNumberFormat="1" applyFont="1"/>
    <xf numFmtId="0" fontId="5" fillId="0" borderId="0" xfId="0" applyFont="1" applyBorder="1" applyAlignment="1">
      <alignment vertical="center" wrapText="1"/>
    </xf>
    <xf numFmtId="0" fontId="0" fillId="0" borderId="0" xfId="0" applyBorder="1" applyAlignment="1"/>
    <xf numFmtId="0" fontId="1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horizontal="center" vertical="center" wrapText="1"/>
    </xf>
    <xf numFmtId="164" fontId="8" fillId="4" borderId="1" xfId="0" applyNumberFormat="1" applyFont="1" applyFill="1" applyBorder="1"/>
    <xf numFmtId="0" fontId="22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9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4" fontId="17" fillId="0" borderId="1" xfId="0" applyNumberFormat="1" applyFont="1" applyBorder="1" applyAlignment="1">
      <alignment horizontal="center" vertical="center"/>
    </xf>
    <xf numFmtId="4" fontId="26" fillId="3" borderId="1" xfId="0" applyNumberFormat="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right" vertical="center" wrapText="1" indent="1"/>
    </xf>
    <xf numFmtId="4" fontId="28" fillId="3" borderId="1" xfId="0" applyNumberFormat="1" applyFont="1" applyFill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28" fillId="0" borderId="2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28" zoomScale="85" zoomScaleNormal="85" workbookViewId="0">
      <selection activeCell="C35" sqref="C35"/>
    </sheetView>
  </sheetViews>
  <sheetFormatPr defaultColWidth="8.7109375" defaultRowHeight="15"/>
  <cols>
    <col min="1" max="1" width="27.5703125" customWidth="1"/>
    <col min="2" max="2" width="23.7109375" customWidth="1"/>
    <col min="3" max="3" width="35.140625" customWidth="1"/>
    <col min="4" max="4" width="15.140625" customWidth="1"/>
    <col min="5" max="5" width="37.7109375" customWidth="1"/>
    <col min="6" max="6" width="99.28515625" bestFit="1" customWidth="1"/>
    <col min="7" max="7" width="91.7109375" customWidth="1"/>
    <col min="8" max="9" width="9.7109375" customWidth="1"/>
    <col min="10" max="10" width="9.5703125" customWidth="1"/>
    <col min="11" max="11" width="9.7109375" customWidth="1"/>
    <col min="12" max="12" width="8.42578125" customWidth="1"/>
    <col min="13" max="13" width="7.85546875" customWidth="1"/>
    <col min="14" max="14" width="8.7109375" customWidth="1"/>
    <col min="15" max="15" width="30.28515625" customWidth="1"/>
  </cols>
  <sheetData>
    <row r="1" spans="1:9" ht="18.75">
      <c r="A1" s="94" t="s">
        <v>0</v>
      </c>
      <c r="B1" s="94"/>
      <c r="C1" s="94"/>
      <c r="D1" s="94"/>
      <c r="E1" s="15"/>
      <c r="F1" s="15"/>
      <c r="G1" s="15"/>
      <c r="H1" s="15"/>
      <c r="I1" s="15"/>
    </row>
    <row r="4" spans="1:9" ht="15" customHeight="1">
      <c r="A4" s="95" t="s">
        <v>142</v>
      </c>
      <c r="B4" s="95"/>
      <c r="C4" s="95"/>
      <c r="D4" s="95"/>
      <c r="E4" s="16"/>
      <c r="F4" s="16"/>
      <c r="G4" s="16"/>
      <c r="H4" s="16"/>
      <c r="I4" s="16"/>
    </row>
    <row r="5" spans="1:9" ht="15" customHeight="1">
      <c r="A5" s="95"/>
      <c r="B5" s="95"/>
      <c r="C5" s="95"/>
      <c r="D5" s="95"/>
      <c r="E5" s="16"/>
      <c r="F5" s="16"/>
      <c r="G5" s="16"/>
      <c r="H5" s="16"/>
      <c r="I5" s="16"/>
    </row>
    <row r="8" spans="1:9" ht="15.75">
      <c r="B8" s="91" t="s">
        <v>1</v>
      </c>
      <c r="C8" s="91"/>
      <c r="D8" s="17"/>
      <c r="E8" s="17"/>
      <c r="F8" s="17"/>
      <c r="G8" s="9"/>
    </row>
    <row r="9" spans="1:9" ht="15.75" customHeight="1">
      <c r="A9" s="10"/>
      <c r="B9" s="95" t="s">
        <v>2</v>
      </c>
      <c r="C9" s="95"/>
      <c r="D9" s="12"/>
      <c r="E9" s="12"/>
      <c r="F9" s="12"/>
      <c r="G9" s="12"/>
      <c r="H9" s="11"/>
    </row>
    <row r="11" spans="1:9">
      <c r="A11" s="96" t="s">
        <v>3</v>
      </c>
      <c r="B11" s="96"/>
      <c r="C11" s="74" t="s">
        <v>168</v>
      </c>
    </row>
    <row r="12" spans="1:9">
      <c r="A12" s="96" t="s">
        <v>4</v>
      </c>
      <c r="B12" s="96"/>
      <c r="C12" s="47">
        <v>2012</v>
      </c>
    </row>
    <row r="13" spans="1:9">
      <c r="A13" s="96" t="s">
        <v>5</v>
      </c>
      <c r="B13" s="96"/>
      <c r="C13" s="75">
        <v>0</v>
      </c>
    </row>
    <row r="14" spans="1:9">
      <c r="A14" s="96" t="s">
        <v>6</v>
      </c>
      <c r="B14" s="96"/>
      <c r="C14" s="73">
        <v>6379.9</v>
      </c>
    </row>
    <row r="15" spans="1:9">
      <c r="A15" s="96" t="s">
        <v>7</v>
      </c>
      <c r="B15" s="96"/>
      <c r="C15" s="73">
        <v>5062.3</v>
      </c>
    </row>
    <row r="16" spans="1:9">
      <c r="A16" s="97" t="s">
        <v>8</v>
      </c>
      <c r="B16" s="97"/>
      <c r="C16" s="73">
        <v>10.6</v>
      </c>
    </row>
    <row r="19" spans="1:4" ht="15.75">
      <c r="A19" s="91" t="s">
        <v>9</v>
      </c>
      <c r="B19" s="91"/>
      <c r="C19" s="91"/>
      <c r="D19" s="91"/>
    </row>
    <row r="20" spans="1:4">
      <c r="A20" s="95" t="s">
        <v>10</v>
      </c>
      <c r="B20" s="95"/>
      <c r="C20" s="95"/>
      <c r="D20" s="95"/>
    </row>
    <row r="21" spans="1:4">
      <c r="A21" s="95"/>
      <c r="B21" s="95"/>
      <c r="C21" s="95"/>
      <c r="D21" s="95"/>
    </row>
    <row r="22" spans="1:4">
      <c r="A22" s="95"/>
      <c r="B22" s="95"/>
      <c r="C22" s="95"/>
      <c r="D22" s="95"/>
    </row>
    <row r="24" spans="1:4">
      <c r="A24" s="98" t="s">
        <v>11</v>
      </c>
      <c r="B24" s="98"/>
      <c r="C24" s="98"/>
      <c r="D24" s="98"/>
    </row>
    <row r="25" spans="1:4">
      <c r="A25" s="98"/>
      <c r="B25" s="98"/>
      <c r="C25" s="98"/>
      <c r="D25" s="98"/>
    </row>
    <row r="26" spans="1:4" ht="30">
      <c r="A26" s="13" t="s">
        <v>12</v>
      </c>
      <c r="B26" s="93" t="s">
        <v>13</v>
      </c>
      <c r="C26" s="93"/>
      <c r="D26" s="1" t="s">
        <v>14</v>
      </c>
    </row>
    <row r="27" spans="1:4">
      <c r="A27" s="21" t="s">
        <v>35</v>
      </c>
      <c r="B27" s="88" t="s">
        <v>15</v>
      </c>
      <c r="C27" s="88"/>
      <c r="D27" s="14">
        <v>17.920000000000002</v>
      </c>
    </row>
    <row r="28" spans="1:4">
      <c r="A28" s="21" t="s">
        <v>36</v>
      </c>
      <c r="B28" s="88" t="s">
        <v>15</v>
      </c>
      <c r="C28" s="88"/>
      <c r="D28" s="14">
        <v>19.18</v>
      </c>
    </row>
    <row r="31" spans="1:4" s="63" customFormat="1" ht="15.75">
      <c r="A31" s="89" t="s">
        <v>16</v>
      </c>
      <c r="B31" s="89"/>
      <c r="C31" s="89"/>
      <c r="D31" s="62"/>
    </row>
    <row r="32" spans="1:4" s="63" customFormat="1" ht="15.75">
      <c r="A32" s="90" t="s">
        <v>156</v>
      </c>
      <c r="B32" s="90"/>
      <c r="C32" s="90"/>
      <c r="D32" s="64"/>
    </row>
    <row r="33" spans="1:5" s="63" customFormat="1" ht="15.75">
      <c r="A33" s="90"/>
      <c r="B33" s="90"/>
      <c r="C33" s="90"/>
      <c r="D33" s="64"/>
    </row>
    <row r="34" spans="1:5" s="63" customFormat="1" ht="15.75">
      <c r="A34" s="90"/>
      <c r="B34" s="90"/>
      <c r="C34" s="90"/>
      <c r="D34" s="64"/>
    </row>
    <row r="35" spans="1:5" s="63" customFormat="1" ht="15.75">
      <c r="A35" s="46"/>
      <c r="B35" s="46" t="s">
        <v>171</v>
      </c>
      <c r="C35" s="46" t="s">
        <v>157</v>
      </c>
      <c r="D35" s="64"/>
    </row>
    <row r="36" spans="1:5" s="63" customFormat="1" ht="15.75">
      <c r="A36" s="76" t="s">
        <v>158</v>
      </c>
      <c r="B36" s="77">
        <f>1126867.98</f>
        <v>1126867.98</v>
      </c>
      <c r="C36" s="77">
        <v>1126008.5200000003</v>
      </c>
      <c r="D36" s="64"/>
    </row>
    <row r="37" spans="1:5" s="63" customFormat="1" ht="15.75">
      <c r="A37" s="76" t="s">
        <v>159</v>
      </c>
      <c r="B37" s="77">
        <v>89633.94</v>
      </c>
      <c r="C37" s="77">
        <v>172756.78999999998</v>
      </c>
      <c r="D37" s="64"/>
    </row>
    <row r="38" spans="1:5" s="63" customFormat="1">
      <c r="A38" s="76" t="s">
        <v>170</v>
      </c>
      <c r="B38" s="77">
        <v>12600</v>
      </c>
      <c r="C38" s="77">
        <v>12509</v>
      </c>
      <c r="D38" s="65"/>
    </row>
    <row r="39" spans="1:5" s="63" customFormat="1">
      <c r="A39" s="66" t="s">
        <v>160</v>
      </c>
      <c r="B39" s="80">
        <v>72756.165999999997</v>
      </c>
      <c r="C39" s="77"/>
      <c r="D39" s="67"/>
    </row>
    <row r="40" spans="1:5" s="63" customFormat="1">
      <c r="A40" s="78" t="s">
        <v>161</v>
      </c>
      <c r="B40" s="79">
        <f>B36+B37+B39+B38</f>
        <v>1301858.0859999999</v>
      </c>
      <c r="C40" s="79">
        <f>C36+C37+C38</f>
        <v>1311274.3100000003</v>
      </c>
    </row>
    <row r="41" spans="1:5">
      <c r="B41" s="18"/>
      <c r="C41" s="18"/>
    </row>
    <row r="42" spans="1:5" s="11" customFormat="1" ht="15.75">
      <c r="A42" s="91" t="s">
        <v>17</v>
      </c>
      <c r="B42" s="91"/>
      <c r="C42" s="91"/>
      <c r="D42" s="91"/>
      <c r="E42" s="91"/>
    </row>
    <row r="43" spans="1:5" s="11" customFormat="1" ht="39.75" customHeight="1">
      <c r="A43" s="92" t="s">
        <v>18</v>
      </c>
      <c r="B43" s="92"/>
      <c r="C43" s="92"/>
      <c r="D43" s="92"/>
      <c r="E43" s="92"/>
    </row>
    <row r="44" spans="1:5" s="11" customFormat="1" ht="105">
      <c r="A44" s="45" t="s">
        <v>162</v>
      </c>
      <c r="B44" s="45" t="s">
        <v>163</v>
      </c>
      <c r="C44" s="84" t="s">
        <v>164</v>
      </c>
      <c r="D44" s="85"/>
      <c r="E44" s="45" t="s">
        <v>165</v>
      </c>
    </row>
    <row r="45" spans="1:5" s="11" customFormat="1" ht="15.75">
      <c r="A45" s="82">
        <v>-1380524.63</v>
      </c>
      <c r="B45" s="83">
        <f>C40</f>
        <v>1311274.3100000003</v>
      </c>
      <c r="C45" s="86">
        <f>'Раздел 5'!M133</f>
        <v>1408617.7580000001</v>
      </c>
      <c r="D45" s="87"/>
      <c r="E45" s="83">
        <f>A45+B45-C45</f>
        <v>-1477868.0779999997</v>
      </c>
    </row>
    <row r="46" spans="1:5" s="11" customFormat="1">
      <c r="A46"/>
      <c r="B46"/>
      <c r="C46"/>
      <c r="D46"/>
      <c r="E46"/>
    </row>
  </sheetData>
  <mergeCells count="22">
    <mergeCell ref="B26:C26"/>
    <mergeCell ref="A1:D1"/>
    <mergeCell ref="A4:D5"/>
    <mergeCell ref="B8:C8"/>
    <mergeCell ref="B9:C9"/>
    <mergeCell ref="A11:B11"/>
    <mergeCell ref="A15:B15"/>
    <mergeCell ref="A16:B16"/>
    <mergeCell ref="A19:D19"/>
    <mergeCell ref="A12:B12"/>
    <mergeCell ref="A13:B13"/>
    <mergeCell ref="A14:B14"/>
    <mergeCell ref="A20:D22"/>
    <mergeCell ref="A24:D25"/>
    <mergeCell ref="C44:D44"/>
    <mergeCell ref="C45:D45"/>
    <mergeCell ref="B27:C27"/>
    <mergeCell ref="B28:C28"/>
    <mergeCell ref="A31:C31"/>
    <mergeCell ref="A32:C34"/>
    <mergeCell ref="A42:E42"/>
    <mergeCell ref="A43:E4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zoomScale="110" zoomScaleNormal="110" workbookViewId="0">
      <selection activeCell="F139" sqref="F139"/>
    </sheetView>
  </sheetViews>
  <sheetFormatPr defaultColWidth="8.85546875" defaultRowHeight="15"/>
  <cols>
    <col min="1" max="1" width="29.42578125" customWidth="1"/>
    <col min="2" max="2" width="11.140625" customWidth="1"/>
    <col min="3" max="3" width="10.5703125" customWidth="1"/>
    <col min="4" max="4" width="11.5703125" customWidth="1"/>
    <col min="5" max="5" width="11.28515625" customWidth="1"/>
    <col min="6" max="6" width="10.42578125" customWidth="1"/>
    <col min="7" max="8" width="10.85546875" customWidth="1"/>
    <col min="9" max="9" width="10" customWidth="1"/>
    <col min="10" max="10" width="10.5703125" customWidth="1"/>
    <col min="11" max="11" width="10.140625" customWidth="1"/>
    <col min="12" max="12" width="10.28515625" customWidth="1"/>
    <col min="13" max="13" width="11.28515625" customWidth="1"/>
    <col min="14" max="14" width="10.85546875" bestFit="1" customWidth="1"/>
    <col min="15" max="15" width="10.28515625" bestFit="1" customWidth="1"/>
  </cols>
  <sheetData>
    <row r="1" spans="1:15" ht="15.75">
      <c r="B1" s="91" t="s">
        <v>169</v>
      </c>
      <c r="C1" s="91"/>
      <c r="D1" s="91"/>
      <c r="E1" s="91"/>
    </row>
    <row r="2" spans="1:15" ht="15" customHeight="1">
      <c r="B2" s="102" t="s">
        <v>19</v>
      </c>
      <c r="C2" s="102"/>
      <c r="D2" s="102"/>
      <c r="E2" s="102"/>
      <c r="F2" s="102"/>
      <c r="G2" s="102"/>
      <c r="H2" s="102"/>
      <c r="I2" s="102"/>
      <c r="J2" s="102"/>
      <c r="K2" s="102"/>
    </row>
    <row r="3" spans="1:15"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5"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6" spans="1:15" ht="23.25" customHeight="1">
      <c r="A6" s="100" t="s">
        <v>20</v>
      </c>
      <c r="B6" s="99" t="s">
        <v>21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01" t="s">
        <v>22</v>
      </c>
    </row>
    <row r="7" spans="1:15" ht="30.75" customHeight="1">
      <c r="A7" s="100"/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  <c r="L7" s="54" t="s">
        <v>150</v>
      </c>
      <c r="M7" s="101"/>
    </row>
    <row r="8" spans="1:15">
      <c r="A8" s="48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14</v>
      </c>
    </row>
    <row r="9" spans="1:15" ht="22.5">
      <c r="A9" s="41" t="s">
        <v>33</v>
      </c>
      <c r="B9" s="38">
        <v>18390</v>
      </c>
      <c r="C9" s="38">
        <f t="shared" ref="C9:G9" si="0">SUM(C10:C21)</f>
        <v>18390</v>
      </c>
      <c r="D9" s="38">
        <f t="shared" si="0"/>
        <v>18390</v>
      </c>
      <c r="E9" s="38">
        <f t="shared" si="0"/>
        <v>28162.2</v>
      </c>
      <c r="F9" s="38">
        <f t="shared" si="0"/>
        <v>18390</v>
      </c>
      <c r="G9" s="38">
        <f t="shared" si="0"/>
        <v>18390</v>
      </c>
      <c r="H9" s="38">
        <f>SUM(H10:H21)</f>
        <v>18390</v>
      </c>
      <c r="I9" s="38">
        <f>SUM(I10:I21)</f>
        <v>18220</v>
      </c>
      <c r="J9" s="38">
        <f>SUM(J10:J21)</f>
        <v>18220</v>
      </c>
      <c r="K9" s="38">
        <f>SUM(K10:K21)</f>
        <v>24870.94</v>
      </c>
      <c r="L9" s="38">
        <f>SUM(L10:L21)</f>
        <v>35480</v>
      </c>
      <c r="M9" s="38">
        <f>SUM(B9:L9)</f>
        <v>235293.14</v>
      </c>
    </row>
    <row r="10" spans="1:15" hidden="1">
      <c r="A10" s="25" t="s">
        <v>37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>
        <f t="shared" ref="M10:M17" si="1">SUM(B10:L10)</f>
        <v>0</v>
      </c>
      <c r="O10" s="37"/>
    </row>
    <row r="11" spans="1:15" ht="33.75" hidden="1">
      <c r="A11" s="25" t="s">
        <v>38</v>
      </c>
      <c r="B11" s="53"/>
      <c r="C11" s="53">
        <v>9000</v>
      </c>
      <c r="D11" s="53">
        <v>9000</v>
      </c>
      <c r="E11" s="53">
        <v>9000</v>
      </c>
      <c r="F11" s="53">
        <v>9000</v>
      </c>
      <c r="G11" s="53">
        <v>9000</v>
      </c>
      <c r="H11" s="53">
        <v>9000</v>
      </c>
      <c r="I11" s="53">
        <v>9000</v>
      </c>
      <c r="J11" s="53">
        <v>9000</v>
      </c>
      <c r="K11" s="56">
        <v>9000</v>
      </c>
      <c r="L11" s="53">
        <v>14000</v>
      </c>
      <c r="M11" s="53">
        <f t="shared" si="1"/>
        <v>95000</v>
      </c>
    </row>
    <row r="12" spans="1:15" ht="33.75" hidden="1">
      <c r="A12" s="25" t="s">
        <v>39</v>
      </c>
      <c r="B12" s="53"/>
      <c r="C12" s="53">
        <v>4000</v>
      </c>
      <c r="D12" s="53">
        <v>4000</v>
      </c>
      <c r="E12" s="53">
        <v>4000</v>
      </c>
      <c r="F12" s="53">
        <v>4000</v>
      </c>
      <c r="G12" s="53">
        <v>4000</v>
      </c>
      <c r="H12" s="53">
        <v>4000</v>
      </c>
      <c r="I12" s="53">
        <v>4000</v>
      </c>
      <c r="J12" s="53">
        <v>4000</v>
      </c>
      <c r="K12" s="56">
        <v>4000</v>
      </c>
      <c r="L12" s="53">
        <v>12000</v>
      </c>
      <c r="M12" s="53">
        <f t="shared" si="1"/>
        <v>48000</v>
      </c>
    </row>
    <row r="13" spans="1:15" ht="56.25" hidden="1">
      <c r="A13" s="25" t="s">
        <v>40</v>
      </c>
      <c r="B13" s="53"/>
      <c r="C13" s="53"/>
      <c r="D13" s="53"/>
      <c r="E13" s="53">
        <v>1350</v>
      </c>
      <c r="F13" s="53"/>
      <c r="G13" s="53"/>
      <c r="H13" s="53"/>
      <c r="I13" s="53"/>
      <c r="J13" s="53"/>
      <c r="K13" s="56"/>
      <c r="L13" s="53"/>
      <c r="M13" s="53">
        <f t="shared" si="1"/>
        <v>1350</v>
      </c>
    </row>
    <row r="14" spans="1:15" ht="22.5" hidden="1">
      <c r="A14" s="25" t="s">
        <v>41</v>
      </c>
      <c r="B14" s="53"/>
      <c r="C14" s="53"/>
      <c r="D14" s="53"/>
      <c r="E14" s="53">
        <v>2700</v>
      </c>
      <c r="F14" s="53"/>
      <c r="G14" s="53"/>
      <c r="H14" s="53"/>
      <c r="I14" s="53"/>
      <c r="J14" s="53"/>
      <c r="K14" s="56">
        <v>2700</v>
      </c>
      <c r="L14" s="53"/>
      <c r="M14" s="53">
        <f t="shared" si="1"/>
        <v>5400</v>
      </c>
    </row>
    <row r="15" spans="1:15" hidden="1">
      <c r="A15" s="25" t="s">
        <v>42</v>
      </c>
      <c r="B15" s="53"/>
      <c r="C15" s="53"/>
      <c r="D15" s="53"/>
      <c r="E15" s="53">
        <v>1350</v>
      </c>
      <c r="F15" s="53"/>
      <c r="G15" s="53"/>
      <c r="H15" s="53"/>
      <c r="I15" s="53"/>
      <c r="J15" s="53"/>
      <c r="K15" s="56">
        <v>1350</v>
      </c>
      <c r="L15" s="53"/>
      <c r="M15" s="53">
        <f t="shared" si="1"/>
        <v>2700</v>
      </c>
    </row>
    <row r="16" spans="1:15" hidden="1">
      <c r="A16" s="25" t="s">
        <v>43</v>
      </c>
      <c r="B16" s="53"/>
      <c r="C16" s="53"/>
      <c r="D16" s="53"/>
      <c r="E16" s="53">
        <v>2700</v>
      </c>
      <c r="F16" s="53"/>
      <c r="G16" s="53"/>
      <c r="H16" s="53"/>
      <c r="I16" s="53"/>
      <c r="J16" s="53"/>
      <c r="K16" s="56">
        <v>2700</v>
      </c>
      <c r="L16" s="53"/>
      <c r="M16" s="53">
        <f t="shared" si="1"/>
        <v>5400</v>
      </c>
    </row>
    <row r="17" spans="1:13" hidden="1">
      <c r="A17" s="25" t="s">
        <v>44</v>
      </c>
      <c r="B17" s="4"/>
      <c r="C17" s="53">
        <v>170</v>
      </c>
      <c r="D17" s="53">
        <v>170</v>
      </c>
      <c r="E17" s="53">
        <v>170</v>
      </c>
      <c r="F17" s="53">
        <v>170</v>
      </c>
      <c r="G17" s="53">
        <v>170</v>
      </c>
      <c r="H17" s="53">
        <v>170</v>
      </c>
      <c r="I17" s="53"/>
      <c r="J17" s="53"/>
      <c r="K17" s="56">
        <v>170</v>
      </c>
      <c r="L17" s="53">
        <v>680</v>
      </c>
      <c r="M17" s="53">
        <f t="shared" si="1"/>
        <v>1870</v>
      </c>
    </row>
    <row r="18" spans="1:13" ht="30.75" hidden="1" customHeight="1">
      <c r="A18" s="25" t="s">
        <v>59</v>
      </c>
      <c r="B18" s="30"/>
      <c r="C18" s="53">
        <v>600</v>
      </c>
      <c r="D18" s="53">
        <v>600</v>
      </c>
      <c r="E18" s="53">
        <v>600</v>
      </c>
      <c r="F18" s="53">
        <v>600</v>
      </c>
      <c r="G18" s="53">
        <v>600</v>
      </c>
      <c r="H18" s="53">
        <v>600</v>
      </c>
      <c r="I18" s="53">
        <v>600</v>
      </c>
      <c r="J18" s="53">
        <v>600</v>
      </c>
      <c r="K18" s="56">
        <v>600</v>
      </c>
      <c r="L18" s="53">
        <v>1800</v>
      </c>
      <c r="M18" s="53"/>
    </row>
    <row r="19" spans="1:13" ht="30.75" hidden="1" customHeight="1">
      <c r="A19" s="25" t="s">
        <v>136</v>
      </c>
      <c r="B19" s="30"/>
      <c r="C19" s="53">
        <v>1680</v>
      </c>
      <c r="D19" s="53">
        <v>1680</v>
      </c>
      <c r="E19" s="53">
        <v>1680</v>
      </c>
      <c r="F19" s="53">
        <v>1680</v>
      </c>
      <c r="G19" s="53">
        <v>1680</v>
      </c>
      <c r="H19" s="53">
        <v>1680</v>
      </c>
      <c r="I19" s="53">
        <v>1680</v>
      </c>
      <c r="J19" s="53">
        <v>1680</v>
      </c>
      <c r="K19" s="56"/>
      <c r="L19" s="53"/>
      <c r="M19" s="53"/>
    </row>
    <row r="20" spans="1:13" ht="24.75" hidden="1" customHeight="1">
      <c r="A20" s="25" t="s">
        <v>137</v>
      </c>
      <c r="B20" s="30"/>
      <c r="C20" s="53">
        <v>2940</v>
      </c>
      <c r="D20" s="53">
        <v>2940</v>
      </c>
      <c r="E20" s="53">
        <v>2940</v>
      </c>
      <c r="F20" s="53">
        <v>2940</v>
      </c>
      <c r="G20" s="53">
        <v>2940</v>
      </c>
      <c r="H20" s="53">
        <v>2940</v>
      </c>
      <c r="I20" s="53">
        <v>2940</v>
      </c>
      <c r="J20" s="53">
        <v>2940</v>
      </c>
      <c r="K20" s="56">
        <v>2940</v>
      </c>
      <c r="L20" s="53">
        <v>7000</v>
      </c>
      <c r="M20" s="53"/>
    </row>
    <row r="21" spans="1:13" hidden="1">
      <c r="A21" s="25" t="s">
        <v>149</v>
      </c>
      <c r="B21" s="4"/>
      <c r="C21" s="53"/>
      <c r="D21" s="53"/>
      <c r="E21" s="53">
        <v>1672.2</v>
      </c>
      <c r="F21" s="53"/>
      <c r="G21" s="53"/>
      <c r="H21" s="53"/>
      <c r="I21" s="53"/>
      <c r="J21" s="53"/>
      <c r="K21" s="53">
        <v>1410.94</v>
      </c>
      <c r="L21" s="53"/>
      <c r="M21" s="53"/>
    </row>
    <row r="22" spans="1:13">
      <c r="A22" s="24" t="s">
        <v>126</v>
      </c>
      <c r="B22" s="42">
        <v>3690</v>
      </c>
      <c r="C22" s="42">
        <f t="shared" ref="C22:K22" si="2">SUM(C23:C28)</f>
        <v>3690</v>
      </c>
      <c r="D22" s="42">
        <f t="shared" si="2"/>
        <v>3846</v>
      </c>
      <c r="E22" s="42">
        <f t="shared" si="2"/>
        <v>3690</v>
      </c>
      <c r="F22" s="42">
        <f t="shared" si="2"/>
        <v>3690</v>
      </c>
      <c r="G22" s="42">
        <f t="shared" si="2"/>
        <v>3690</v>
      </c>
      <c r="H22" s="42">
        <f>SUM(H23:H28)</f>
        <v>3846</v>
      </c>
      <c r="I22" s="42">
        <f>SUM(I23:I28)</f>
        <v>3690</v>
      </c>
      <c r="J22" s="42">
        <f t="shared" si="2"/>
        <v>3690</v>
      </c>
      <c r="K22" s="42">
        <f t="shared" si="2"/>
        <v>3846</v>
      </c>
      <c r="L22" s="42">
        <f>SUM(L23:L28)</f>
        <v>8896</v>
      </c>
      <c r="M22" s="38">
        <f>SUM(B22:L22)</f>
        <v>46264</v>
      </c>
    </row>
    <row r="23" spans="1:13" ht="25.5" hidden="1" customHeight="1">
      <c r="A23" s="25" t="s">
        <v>131</v>
      </c>
      <c r="B23" s="4"/>
      <c r="C23" s="53">
        <v>1050</v>
      </c>
      <c r="D23" s="53">
        <v>1050</v>
      </c>
      <c r="E23" s="53">
        <v>1050</v>
      </c>
      <c r="F23" s="53">
        <v>1050</v>
      </c>
      <c r="G23" s="53">
        <v>1050</v>
      </c>
      <c r="H23" s="53">
        <v>1050</v>
      </c>
      <c r="I23" s="53">
        <v>1050</v>
      </c>
      <c r="J23" s="53">
        <v>1050</v>
      </c>
      <c r="K23" s="53">
        <v>1050</v>
      </c>
      <c r="L23" s="53">
        <v>2500</v>
      </c>
      <c r="M23" s="53">
        <v>2500</v>
      </c>
    </row>
    <row r="24" spans="1:13" ht="20.25" hidden="1" customHeight="1">
      <c r="A24" s="25" t="s">
        <v>132</v>
      </c>
      <c r="B24" s="4"/>
      <c r="C24" s="53">
        <v>1470</v>
      </c>
      <c r="D24" s="53">
        <v>1470</v>
      </c>
      <c r="E24" s="53">
        <v>1470</v>
      </c>
      <c r="F24" s="53">
        <v>1470</v>
      </c>
      <c r="G24" s="53">
        <v>1470</v>
      </c>
      <c r="H24" s="53">
        <v>1470</v>
      </c>
      <c r="I24" s="53">
        <v>1470</v>
      </c>
      <c r="J24" s="53">
        <v>1470</v>
      </c>
      <c r="K24" s="53">
        <v>1470</v>
      </c>
      <c r="L24" s="53">
        <v>3500</v>
      </c>
      <c r="M24" s="53">
        <v>3500</v>
      </c>
    </row>
    <row r="25" spans="1:13" ht="35.25" hidden="1" customHeight="1">
      <c r="A25" s="25" t="s">
        <v>133</v>
      </c>
      <c r="B25" s="4"/>
      <c r="C25" s="53">
        <v>1050</v>
      </c>
      <c r="D25" s="53">
        <v>1050</v>
      </c>
      <c r="E25" s="53">
        <v>1050</v>
      </c>
      <c r="F25" s="53">
        <v>1050</v>
      </c>
      <c r="G25" s="53">
        <v>1050</v>
      </c>
      <c r="H25" s="53">
        <v>1050</v>
      </c>
      <c r="I25" s="53">
        <v>1050</v>
      </c>
      <c r="J25" s="53">
        <v>1050</v>
      </c>
      <c r="K25" s="53">
        <v>1050</v>
      </c>
      <c r="L25" s="53">
        <v>2500</v>
      </c>
      <c r="M25" s="53">
        <v>2500</v>
      </c>
    </row>
    <row r="26" spans="1:13" ht="29.25" hidden="1" customHeight="1">
      <c r="A26" s="25" t="s">
        <v>134</v>
      </c>
      <c r="B26" s="4"/>
      <c r="C26" s="53">
        <v>70</v>
      </c>
      <c r="D26" s="53">
        <v>70</v>
      </c>
      <c r="E26" s="53">
        <v>70</v>
      </c>
      <c r="F26" s="53">
        <v>70</v>
      </c>
      <c r="G26" s="53">
        <v>70</v>
      </c>
      <c r="H26" s="53">
        <v>70</v>
      </c>
      <c r="I26" s="53">
        <v>70</v>
      </c>
      <c r="J26" s="53">
        <v>70</v>
      </c>
      <c r="K26" s="53">
        <v>70</v>
      </c>
      <c r="L26" s="53">
        <v>140</v>
      </c>
      <c r="M26" s="53">
        <v>140</v>
      </c>
    </row>
    <row r="27" spans="1:13" ht="21" hidden="1" customHeight="1">
      <c r="A27" s="25" t="s">
        <v>139</v>
      </c>
      <c r="B27" s="4"/>
      <c r="C27" s="53"/>
      <c r="D27" s="53">
        <v>156</v>
      </c>
      <c r="E27" s="53"/>
      <c r="F27" s="53"/>
      <c r="G27" s="53"/>
      <c r="H27" s="53">
        <v>156</v>
      </c>
      <c r="I27" s="53"/>
      <c r="J27" s="53"/>
      <c r="K27" s="53">
        <v>156</v>
      </c>
      <c r="L27" s="53">
        <v>156</v>
      </c>
      <c r="M27" s="53">
        <v>156</v>
      </c>
    </row>
    <row r="28" spans="1:13" ht="21" hidden="1" customHeight="1">
      <c r="A28" s="25" t="s">
        <v>135</v>
      </c>
      <c r="B28" s="4"/>
      <c r="C28" s="53">
        <v>50</v>
      </c>
      <c r="D28" s="53">
        <v>50</v>
      </c>
      <c r="E28" s="53">
        <v>50</v>
      </c>
      <c r="F28" s="53">
        <v>50</v>
      </c>
      <c r="G28" s="53">
        <v>50</v>
      </c>
      <c r="H28" s="53">
        <v>50</v>
      </c>
      <c r="I28" s="53">
        <v>50</v>
      </c>
      <c r="J28" s="53">
        <v>50</v>
      </c>
      <c r="K28" s="53">
        <v>50</v>
      </c>
      <c r="L28" s="53">
        <v>100</v>
      </c>
      <c r="M28" s="53">
        <v>100</v>
      </c>
    </row>
    <row r="29" spans="1:13">
      <c r="A29" s="41" t="s">
        <v>127</v>
      </c>
      <c r="B29" s="38">
        <v>36673.519999999997</v>
      </c>
      <c r="C29" s="38">
        <f t="shared" ref="C29:K29" si="3">SUM(C30:C52)</f>
        <v>20752.32</v>
      </c>
      <c r="D29" s="38">
        <f t="shared" si="3"/>
        <v>12216.92</v>
      </c>
      <c r="E29" s="38">
        <f t="shared" si="3"/>
        <v>9955.52</v>
      </c>
      <c r="F29" s="38">
        <f t="shared" si="3"/>
        <v>10405.52</v>
      </c>
      <c r="G29" s="38">
        <f t="shared" si="3"/>
        <v>10870.42</v>
      </c>
      <c r="H29" s="38">
        <f t="shared" si="3"/>
        <v>10665.52</v>
      </c>
      <c r="I29" s="38">
        <f t="shared" si="3"/>
        <v>10945.52</v>
      </c>
      <c r="J29" s="38">
        <f t="shared" si="3"/>
        <v>8445.52</v>
      </c>
      <c r="K29" s="38">
        <f t="shared" si="3"/>
        <v>8415.52</v>
      </c>
      <c r="L29" s="38">
        <f>SUM(L30:L52)</f>
        <v>23886</v>
      </c>
      <c r="M29" s="38">
        <f>SUM(B29:L29)</f>
        <v>163232.30000000002</v>
      </c>
    </row>
    <row r="30" spans="1:13" ht="24.75" hidden="1" customHeight="1">
      <c r="A30" s="49" t="s">
        <v>45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>
        <f t="shared" ref="M30:M52" si="4">SUM(B30:L30)</f>
        <v>0</v>
      </c>
    </row>
    <row r="31" spans="1:13" ht="27.75" hidden="1" customHeight="1">
      <c r="A31" s="49" t="s">
        <v>46</v>
      </c>
      <c r="B31" s="53"/>
      <c r="C31" s="53">
        <v>5520</v>
      </c>
      <c r="D31" s="53">
        <v>690</v>
      </c>
      <c r="E31" s="53"/>
      <c r="F31" s="53"/>
      <c r="G31" s="53"/>
      <c r="H31" s="53"/>
      <c r="I31" s="53"/>
      <c r="J31" s="53"/>
      <c r="K31" s="53"/>
      <c r="L31" s="53">
        <v>10350</v>
      </c>
      <c r="M31" s="53">
        <f t="shared" si="4"/>
        <v>16560</v>
      </c>
    </row>
    <row r="32" spans="1:13" ht="33.75" hidden="1" customHeight="1">
      <c r="A32" s="49" t="s">
        <v>47</v>
      </c>
      <c r="B32" s="53"/>
      <c r="C32" s="53">
        <v>5600</v>
      </c>
      <c r="D32" s="53"/>
      <c r="E32" s="53"/>
      <c r="F32" s="53"/>
      <c r="G32" s="53"/>
      <c r="H32" s="53"/>
      <c r="I32" s="53"/>
      <c r="J32" s="53"/>
      <c r="K32" s="53"/>
      <c r="L32" s="53">
        <v>3530</v>
      </c>
      <c r="M32" s="53">
        <f t="shared" si="4"/>
        <v>9130</v>
      </c>
    </row>
    <row r="33" spans="1:13" ht="39.75" hidden="1" customHeight="1">
      <c r="A33" s="49" t="s">
        <v>48</v>
      </c>
      <c r="B33" s="53"/>
      <c r="C33" s="53">
        <v>2526.8000000000002</v>
      </c>
      <c r="D33" s="53">
        <v>3676.4</v>
      </c>
      <c r="E33" s="53"/>
      <c r="F33" s="53"/>
      <c r="G33" s="53"/>
      <c r="H33" s="53"/>
      <c r="I33" s="53"/>
      <c r="J33" s="53"/>
      <c r="K33" s="53"/>
      <c r="L33" s="53">
        <v>1340</v>
      </c>
      <c r="M33" s="53">
        <f t="shared" si="4"/>
        <v>7543.2000000000007</v>
      </c>
    </row>
    <row r="34" spans="1:13" ht="50.25" hidden="1" customHeight="1">
      <c r="A34" s="49" t="s">
        <v>49</v>
      </c>
      <c r="B34" s="53"/>
      <c r="C34" s="53">
        <v>1640</v>
      </c>
      <c r="D34" s="53"/>
      <c r="E34" s="53"/>
      <c r="F34" s="53"/>
      <c r="G34" s="53"/>
      <c r="H34" s="53"/>
      <c r="I34" s="53"/>
      <c r="J34" s="53"/>
      <c r="K34" s="53"/>
      <c r="L34" s="53">
        <v>1000</v>
      </c>
      <c r="M34" s="53">
        <f t="shared" si="4"/>
        <v>2640</v>
      </c>
    </row>
    <row r="35" spans="1:13" ht="33.75" hidden="1" customHeight="1">
      <c r="A35" s="49" t="s">
        <v>50</v>
      </c>
      <c r="B35" s="53"/>
      <c r="C35" s="53">
        <v>1590</v>
      </c>
      <c r="D35" s="53">
        <v>3975</v>
      </c>
      <c r="E35" s="53"/>
      <c r="F35" s="53"/>
      <c r="G35" s="53"/>
      <c r="H35" s="53"/>
      <c r="I35" s="53"/>
      <c r="J35" s="53"/>
      <c r="K35" s="53"/>
      <c r="L35" s="53"/>
      <c r="M35" s="53">
        <f t="shared" si="4"/>
        <v>5565</v>
      </c>
    </row>
    <row r="36" spans="1:13" ht="21" hidden="1" customHeight="1">
      <c r="A36" s="49" t="s">
        <v>51</v>
      </c>
      <c r="B36" s="53"/>
      <c r="C36" s="53">
        <v>1050</v>
      </c>
      <c r="D36" s="53">
        <v>1050</v>
      </c>
      <c r="E36" s="53"/>
      <c r="F36" s="53"/>
      <c r="G36" s="53"/>
      <c r="H36" s="53"/>
      <c r="I36" s="53"/>
      <c r="J36" s="53"/>
      <c r="K36" s="53"/>
      <c r="L36" s="53">
        <v>1050</v>
      </c>
      <c r="M36" s="53">
        <f t="shared" si="4"/>
        <v>3150</v>
      </c>
    </row>
    <row r="37" spans="1:13" ht="21.75" hidden="1" customHeight="1">
      <c r="A37" s="49" t="s">
        <v>110</v>
      </c>
      <c r="B37" s="53"/>
      <c r="C37" s="53">
        <v>1050</v>
      </c>
      <c r="D37" s="53">
        <v>1050</v>
      </c>
      <c r="E37" s="53"/>
      <c r="F37" s="53"/>
      <c r="G37" s="53"/>
      <c r="H37" s="53"/>
      <c r="I37" s="53"/>
      <c r="J37" s="53"/>
      <c r="K37" s="53"/>
      <c r="L37" s="53">
        <v>1050</v>
      </c>
      <c r="M37" s="53">
        <f t="shared" si="4"/>
        <v>3150</v>
      </c>
    </row>
    <row r="38" spans="1:13" ht="29.25" hidden="1" customHeight="1">
      <c r="A38" s="49" t="s">
        <v>113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>
        <f t="shared" si="4"/>
        <v>0</v>
      </c>
    </row>
    <row r="39" spans="1:13" ht="23.25" hidden="1">
      <c r="A39" s="49" t="s">
        <v>106</v>
      </c>
      <c r="B39" s="53"/>
      <c r="C39" s="53">
        <v>1775.52</v>
      </c>
      <c r="D39" s="53">
        <v>1775.52</v>
      </c>
      <c r="E39" s="53"/>
      <c r="F39" s="53"/>
      <c r="G39" s="53"/>
      <c r="H39" s="53"/>
      <c r="I39" s="53"/>
      <c r="J39" s="53"/>
      <c r="K39" s="53"/>
      <c r="L39" s="53">
        <v>4266</v>
      </c>
      <c r="M39" s="53">
        <f t="shared" si="4"/>
        <v>7817.04</v>
      </c>
    </row>
    <row r="40" spans="1:13" hidden="1">
      <c r="A40" s="22" t="s">
        <v>52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>
        <f t="shared" si="4"/>
        <v>0</v>
      </c>
    </row>
    <row r="41" spans="1:13" ht="22.5" hidden="1">
      <c r="A41" s="22" t="s">
        <v>53</v>
      </c>
      <c r="B41" s="6"/>
      <c r="C41" s="6"/>
      <c r="D41" s="6"/>
      <c r="E41" s="6">
        <v>2250</v>
      </c>
      <c r="F41" s="6">
        <v>2500</v>
      </c>
      <c r="G41" s="6">
        <v>2500</v>
      </c>
      <c r="H41" s="6">
        <v>2500</v>
      </c>
      <c r="I41" s="6">
        <v>2500</v>
      </c>
      <c r="J41" s="6">
        <v>2500</v>
      </c>
      <c r="K41" s="6">
        <v>2500</v>
      </c>
      <c r="L41" s="6"/>
      <c r="M41" s="53">
        <f t="shared" si="4"/>
        <v>17250</v>
      </c>
    </row>
    <row r="42" spans="1:13" ht="22.5" hidden="1">
      <c r="A42" s="22" t="s">
        <v>54</v>
      </c>
      <c r="B42" s="6"/>
      <c r="C42" s="6"/>
      <c r="D42" s="6"/>
      <c r="E42" s="6">
        <v>780</v>
      </c>
      <c r="F42" s="6">
        <v>780</v>
      </c>
      <c r="G42" s="6">
        <v>520</v>
      </c>
      <c r="H42" s="6">
        <v>1040</v>
      </c>
      <c r="I42" s="6">
        <v>1040</v>
      </c>
      <c r="J42" s="6">
        <v>1120</v>
      </c>
      <c r="K42" s="6">
        <v>1040</v>
      </c>
      <c r="L42" s="6"/>
      <c r="M42" s="53">
        <f t="shared" si="4"/>
        <v>6320</v>
      </c>
    </row>
    <row r="43" spans="1:13" ht="22.5" hidden="1">
      <c r="A43" s="22" t="s">
        <v>55</v>
      </c>
      <c r="B43" s="6"/>
      <c r="C43" s="6"/>
      <c r="D43" s="6"/>
      <c r="E43" s="6"/>
      <c r="F43" s="6"/>
      <c r="G43" s="6">
        <v>560</v>
      </c>
      <c r="H43" s="6"/>
      <c r="I43" s="6">
        <v>280</v>
      </c>
      <c r="J43" s="6"/>
      <c r="K43" s="6"/>
      <c r="L43" s="6"/>
      <c r="M43" s="53">
        <f t="shared" si="4"/>
        <v>840</v>
      </c>
    </row>
    <row r="44" spans="1:13" hidden="1">
      <c r="A44" s="22" t="s">
        <v>51</v>
      </c>
      <c r="B44" s="6"/>
      <c r="C44" s="6"/>
      <c r="D44" s="7"/>
      <c r="E44" s="6">
        <v>1050</v>
      </c>
      <c r="F44" s="6">
        <v>1050</v>
      </c>
      <c r="G44" s="6">
        <v>1050</v>
      </c>
      <c r="H44" s="6">
        <v>1050</v>
      </c>
      <c r="I44" s="6">
        <v>1050</v>
      </c>
      <c r="J44" s="6"/>
      <c r="K44" s="6">
        <v>1050</v>
      </c>
      <c r="L44" s="6"/>
      <c r="M44" s="53">
        <f t="shared" si="4"/>
        <v>6300</v>
      </c>
    </row>
    <row r="45" spans="1:13" hidden="1">
      <c r="A45" s="22" t="s">
        <v>56</v>
      </c>
      <c r="B45" s="6"/>
      <c r="C45" s="6"/>
      <c r="D45" s="6"/>
      <c r="E45" s="6">
        <v>900</v>
      </c>
      <c r="F45" s="6">
        <v>1000</v>
      </c>
      <c r="G45" s="6">
        <v>1000</v>
      </c>
      <c r="H45" s="6">
        <v>1000</v>
      </c>
      <c r="I45" s="6">
        <v>1000</v>
      </c>
      <c r="J45" s="6">
        <v>1000</v>
      </c>
      <c r="K45" s="6">
        <v>1000</v>
      </c>
      <c r="L45" s="6"/>
      <c r="M45" s="53">
        <f t="shared" si="4"/>
        <v>6900</v>
      </c>
    </row>
    <row r="46" spans="1:13" hidden="1">
      <c r="A46" s="22" t="s">
        <v>155</v>
      </c>
      <c r="B46" s="6"/>
      <c r="C46" s="6"/>
      <c r="D46" s="6"/>
      <c r="E46" s="6">
        <v>900</v>
      </c>
      <c r="F46" s="6">
        <v>1000</v>
      </c>
      <c r="G46" s="6">
        <v>1000</v>
      </c>
      <c r="H46" s="6">
        <v>1000</v>
      </c>
      <c r="I46" s="6">
        <v>1000</v>
      </c>
      <c r="J46" s="6">
        <v>1000</v>
      </c>
      <c r="K46" s="6"/>
      <c r="L46" s="6"/>
      <c r="M46" s="53">
        <f t="shared" si="4"/>
        <v>5900</v>
      </c>
    </row>
    <row r="47" spans="1:13" hidden="1">
      <c r="A47" s="22" t="s">
        <v>105</v>
      </c>
      <c r="B47" s="6"/>
      <c r="C47" s="6"/>
      <c r="D47" s="6"/>
      <c r="E47" s="6">
        <v>1050</v>
      </c>
      <c r="F47" s="6">
        <v>1050</v>
      </c>
      <c r="G47" s="6">
        <v>1050</v>
      </c>
      <c r="H47" s="6">
        <v>1250</v>
      </c>
      <c r="I47" s="6">
        <v>1250</v>
      </c>
      <c r="J47" s="6"/>
      <c r="K47" s="6">
        <v>1050</v>
      </c>
      <c r="L47" s="6"/>
      <c r="M47" s="53">
        <f t="shared" si="4"/>
        <v>6700</v>
      </c>
    </row>
    <row r="48" spans="1:13" hidden="1">
      <c r="A48" s="22" t="s">
        <v>57</v>
      </c>
      <c r="B48" s="6"/>
      <c r="C48" s="6"/>
      <c r="D48" s="6"/>
      <c r="E48" s="6">
        <v>1250</v>
      </c>
      <c r="F48" s="6">
        <v>1250</v>
      </c>
      <c r="G48" s="6">
        <v>1414.9</v>
      </c>
      <c r="H48" s="6">
        <v>1050</v>
      </c>
      <c r="I48" s="6">
        <v>1050</v>
      </c>
      <c r="J48" s="6">
        <v>1050</v>
      </c>
      <c r="K48" s="6"/>
      <c r="L48" s="6"/>
      <c r="M48" s="53">
        <f t="shared" si="4"/>
        <v>7064.9</v>
      </c>
    </row>
    <row r="49" spans="1:13" hidden="1">
      <c r="A49" s="22" t="s">
        <v>117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3">
        <f t="shared" si="4"/>
        <v>0</v>
      </c>
    </row>
    <row r="50" spans="1:13" ht="22.5" hidden="1">
      <c r="A50" s="22" t="s">
        <v>58</v>
      </c>
      <c r="B50" s="7"/>
      <c r="C50" s="6"/>
      <c r="D50" s="6"/>
      <c r="E50" s="6"/>
      <c r="F50" s="6"/>
      <c r="G50" s="6"/>
      <c r="H50" s="6"/>
      <c r="I50" s="6"/>
      <c r="J50" s="6"/>
      <c r="K50" s="6"/>
      <c r="L50" s="6">
        <v>1300</v>
      </c>
      <c r="M50" s="53">
        <f t="shared" si="4"/>
        <v>1300</v>
      </c>
    </row>
    <row r="51" spans="1:13" ht="34.5" hidden="1">
      <c r="A51" s="50" t="s">
        <v>59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53">
        <f t="shared" si="4"/>
        <v>0</v>
      </c>
    </row>
    <row r="52" spans="1:13" ht="22.5" hidden="1">
      <c r="A52" s="22" t="s">
        <v>60</v>
      </c>
      <c r="B52" s="6"/>
      <c r="C52" s="6"/>
      <c r="D52" s="6"/>
      <c r="E52" s="6">
        <v>1775.52</v>
      </c>
      <c r="F52" s="6">
        <v>1775.52</v>
      </c>
      <c r="G52" s="6">
        <v>1775.52</v>
      </c>
      <c r="H52" s="6">
        <v>1775.52</v>
      </c>
      <c r="I52" s="6">
        <v>1775.52</v>
      </c>
      <c r="J52" s="6">
        <v>1775.52</v>
      </c>
      <c r="K52" s="6">
        <v>1775.52</v>
      </c>
      <c r="L52" s="6"/>
      <c r="M52" s="53">
        <f t="shared" si="4"/>
        <v>12428.640000000001</v>
      </c>
    </row>
    <row r="53" spans="1:13" ht="33.75">
      <c r="A53" s="24" t="s">
        <v>128</v>
      </c>
      <c r="B53" s="5">
        <v>2300</v>
      </c>
      <c r="C53" s="5">
        <f t="shared" ref="C53:J53" si="5">SUM(C54:C89)</f>
        <v>750</v>
      </c>
      <c r="D53" s="5">
        <f t="shared" si="5"/>
        <v>2310</v>
      </c>
      <c r="E53" s="5">
        <f t="shared" si="5"/>
        <v>13523.4</v>
      </c>
      <c r="F53" s="5">
        <f t="shared" si="5"/>
        <v>3360</v>
      </c>
      <c r="G53" s="5">
        <f t="shared" si="5"/>
        <v>12928.960000000001</v>
      </c>
      <c r="H53" s="5">
        <f>SUM(H54:H89)</f>
        <v>6875</v>
      </c>
      <c r="I53" s="5">
        <f>SUM(I54:I89)</f>
        <v>8445</v>
      </c>
      <c r="J53" s="5">
        <f t="shared" si="5"/>
        <v>6250</v>
      </c>
      <c r="K53" s="5">
        <f>SUM(K54:K89)</f>
        <v>2950</v>
      </c>
      <c r="L53" s="5">
        <f>SUM(L54:L89)</f>
        <v>19294</v>
      </c>
      <c r="M53" s="69">
        <f>SUM(B53:L53)</f>
        <v>78986.36</v>
      </c>
    </row>
    <row r="54" spans="1:13" ht="33.75" hidden="1">
      <c r="A54" s="25" t="s">
        <v>61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53">
        <f t="shared" ref="M54:M58" si="6">SUM(B54:L54)</f>
        <v>0</v>
      </c>
    </row>
    <row r="55" spans="1:13" ht="22.5" hidden="1">
      <c r="A55" s="25" t="s">
        <v>62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53">
        <f t="shared" si="6"/>
        <v>0</v>
      </c>
    </row>
    <row r="56" spans="1:13" ht="22.5" hidden="1">
      <c r="A56" s="25" t="s">
        <v>63</v>
      </c>
      <c r="B56" s="6"/>
      <c r="C56" s="6"/>
      <c r="D56" s="6"/>
      <c r="E56" s="6"/>
      <c r="F56" s="6"/>
      <c r="G56" s="6">
        <v>500</v>
      </c>
      <c r="H56" s="6"/>
      <c r="I56" s="6">
        <v>500</v>
      </c>
      <c r="J56" s="6">
        <v>500</v>
      </c>
      <c r="K56" s="6">
        <v>500</v>
      </c>
      <c r="L56" s="6">
        <v>500</v>
      </c>
      <c r="M56" s="53">
        <f t="shared" si="6"/>
        <v>2500</v>
      </c>
    </row>
    <row r="57" spans="1:13" ht="22.5" hidden="1">
      <c r="A57" s="25" t="s">
        <v>64</v>
      </c>
      <c r="B57" s="6"/>
      <c r="C57" s="6"/>
      <c r="D57" s="6">
        <v>500</v>
      </c>
      <c r="E57" s="6"/>
      <c r="F57" s="6"/>
      <c r="G57" s="6"/>
      <c r="H57" s="6">
        <v>500</v>
      </c>
      <c r="I57" s="6"/>
      <c r="J57" s="6"/>
      <c r="K57" s="6"/>
      <c r="L57" s="6"/>
      <c r="M57" s="53">
        <f t="shared" si="6"/>
        <v>1000</v>
      </c>
    </row>
    <row r="58" spans="1:13" hidden="1">
      <c r="A58" s="25" t="s">
        <v>65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53">
        <f t="shared" si="6"/>
        <v>0</v>
      </c>
    </row>
    <row r="59" spans="1:13" ht="39" hidden="1" customHeight="1">
      <c r="A59" s="25" t="s">
        <v>120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53"/>
    </row>
    <row r="60" spans="1:13" ht="22.5" hidden="1">
      <c r="A60" s="25" t="s">
        <v>66</v>
      </c>
      <c r="B60" s="6"/>
      <c r="C60" s="6"/>
      <c r="D60" s="6"/>
      <c r="E60" s="6"/>
      <c r="F60" s="6">
        <v>700</v>
      </c>
      <c r="G60" s="6"/>
      <c r="H60" s="6"/>
      <c r="I60" s="6">
        <v>700</v>
      </c>
      <c r="J60" s="6"/>
      <c r="K60" s="6"/>
      <c r="L60" s="6"/>
      <c r="M60" s="53">
        <f>SUM(B60:L60)</f>
        <v>1400</v>
      </c>
    </row>
    <row r="61" spans="1:13" ht="22.5" hidden="1">
      <c r="A61" s="25" t="s">
        <v>67</v>
      </c>
      <c r="B61" s="6"/>
      <c r="C61" s="6">
        <v>500</v>
      </c>
      <c r="D61" s="6"/>
      <c r="E61" s="6">
        <v>500</v>
      </c>
      <c r="F61" s="6">
        <v>500</v>
      </c>
      <c r="G61" s="6">
        <v>500</v>
      </c>
      <c r="H61" s="6"/>
      <c r="I61" s="6">
        <v>500</v>
      </c>
      <c r="J61" s="6"/>
      <c r="K61" s="6">
        <v>500</v>
      </c>
      <c r="L61" s="6"/>
      <c r="M61" s="53">
        <f>SUM(B61:L61)</f>
        <v>3000</v>
      </c>
    </row>
    <row r="62" spans="1:13" ht="22.5" hidden="1">
      <c r="A62" s="25" t="s">
        <v>68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>
        <v>12344</v>
      </c>
      <c r="M62" s="53">
        <f>SUM(B62:L62)</f>
        <v>12344</v>
      </c>
    </row>
    <row r="63" spans="1:13" ht="28.5" hidden="1" customHeight="1">
      <c r="A63" s="25" t="s">
        <v>124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>
        <v>5000</v>
      </c>
      <c r="M63" s="53"/>
    </row>
    <row r="64" spans="1:13" ht="28.5" hidden="1" customHeight="1">
      <c r="A64" s="25" t="s">
        <v>146</v>
      </c>
      <c r="B64" s="6"/>
      <c r="C64" s="6"/>
      <c r="D64" s="6"/>
      <c r="E64" s="6"/>
      <c r="F64" s="6"/>
      <c r="G64" s="6"/>
      <c r="H64" s="6"/>
      <c r="I64" s="6"/>
      <c r="J64" s="6">
        <v>4500</v>
      </c>
      <c r="K64" s="6"/>
      <c r="L64" s="6"/>
      <c r="M64" s="53"/>
    </row>
    <row r="65" spans="1:13" ht="24.75" hidden="1" customHeight="1">
      <c r="A65" s="25" t="s">
        <v>122</v>
      </c>
      <c r="B65" s="7"/>
      <c r="C65" s="7"/>
      <c r="D65" s="7"/>
      <c r="E65" s="7"/>
      <c r="F65" s="7"/>
      <c r="G65" s="7"/>
      <c r="H65" s="7"/>
      <c r="I65" s="7"/>
      <c r="J65" s="6"/>
      <c r="K65" s="7"/>
      <c r="L65" s="7"/>
      <c r="M65" s="53">
        <f>SUM(B65:L65)</f>
        <v>0</v>
      </c>
    </row>
    <row r="66" spans="1:13" ht="22.5" hidden="1">
      <c r="A66" s="26" t="s">
        <v>69</v>
      </c>
      <c r="B66" s="6"/>
      <c r="C66" s="6"/>
      <c r="D66" s="6"/>
      <c r="E66" s="6"/>
      <c r="F66" s="6"/>
      <c r="G66" s="6">
        <v>3200</v>
      </c>
      <c r="H66" s="6"/>
      <c r="I66" s="6"/>
      <c r="J66" s="6"/>
      <c r="K66" s="6"/>
      <c r="L66" s="6"/>
      <c r="M66" s="6">
        <f>SUM(M67:M101)</f>
        <v>231795.38</v>
      </c>
    </row>
    <row r="67" spans="1:13" ht="24.75" hidden="1" customHeight="1">
      <c r="A67" s="26" t="s">
        <v>70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53"/>
    </row>
    <row r="68" spans="1:13" ht="39.75" hidden="1" customHeight="1">
      <c r="A68" s="26" t="s">
        <v>140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53"/>
    </row>
    <row r="69" spans="1:13" ht="33.75" hidden="1">
      <c r="A69" s="26" t="s">
        <v>108</v>
      </c>
      <c r="B69" s="6"/>
      <c r="C69" s="6"/>
      <c r="D69" s="6"/>
      <c r="E69" s="6"/>
      <c r="F69" s="6"/>
      <c r="G69" s="6"/>
      <c r="H69" s="6">
        <v>2500</v>
      </c>
      <c r="I69" s="6">
        <v>2500</v>
      </c>
      <c r="J69" s="6"/>
      <c r="K69" s="6"/>
      <c r="L69" s="6"/>
      <c r="M69" s="53">
        <f t="shared" ref="M69:M81" si="7">SUM(B69:L69)</f>
        <v>5000</v>
      </c>
    </row>
    <row r="70" spans="1:13" hidden="1">
      <c r="A70" s="26" t="s">
        <v>71</v>
      </c>
      <c r="B70" s="6"/>
      <c r="C70" s="6"/>
      <c r="D70" s="6"/>
      <c r="E70" s="6"/>
      <c r="F70" s="6"/>
      <c r="G70" s="6"/>
      <c r="H70" s="6"/>
      <c r="I70" s="6"/>
      <c r="J70" s="6"/>
      <c r="K70" s="6">
        <v>1200</v>
      </c>
      <c r="L70" s="6"/>
      <c r="M70" s="53">
        <f t="shared" si="7"/>
        <v>1200</v>
      </c>
    </row>
    <row r="71" spans="1:13" ht="22.5" hidden="1">
      <c r="A71" s="26" t="s">
        <v>72</v>
      </c>
      <c r="B71" s="6"/>
      <c r="C71" s="6"/>
      <c r="D71" s="6">
        <v>360</v>
      </c>
      <c r="E71" s="6">
        <v>360</v>
      </c>
      <c r="F71" s="6">
        <v>360</v>
      </c>
      <c r="G71" s="6"/>
      <c r="H71" s="6">
        <v>1125</v>
      </c>
      <c r="I71" s="6">
        <v>2295</v>
      </c>
      <c r="J71" s="6"/>
      <c r="K71" s="6"/>
      <c r="L71" s="6"/>
      <c r="M71" s="53">
        <f t="shared" si="7"/>
        <v>4500</v>
      </c>
    </row>
    <row r="72" spans="1:13" ht="22.5" hidden="1">
      <c r="A72" s="26" t="s">
        <v>73</v>
      </c>
      <c r="B72" s="6"/>
      <c r="C72" s="6"/>
      <c r="D72" s="6">
        <v>500</v>
      </c>
      <c r="E72" s="6"/>
      <c r="F72" s="6"/>
      <c r="G72" s="6"/>
      <c r="H72" s="6"/>
      <c r="I72" s="6">
        <v>500</v>
      </c>
      <c r="J72" s="6"/>
      <c r="K72" s="6"/>
      <c r="L72" s="6"/>
      <c r="M72" s="53">
        <f t="shared" si="7"/>
        <v>1000</v>
      </c>
    </row>
    <row r="73" spans="1:13" ht="45" hidden="1">
      <c r="A73" s="26" t="s">
        <v>74</v>
      </c>
      <c r="B73" s="6"/>
      <c r="C73" s="6"/>
      <c r="D73" s="31">
        <v>950</v>
      </c>
      <c r="E73" s="6"/>
      <c r="F73" s="6"/>
      <c r="G73" s="6"/>
      <c r="H73" s="6">
        <v>950</v>
      </c>
      <c r="I73" s="6">
        <v>950</v>
      </c>
      <c r="J73" s="6"/>
      <c r="K73" s="6"/>
      <c r="L73" s="6">
        <v>950</v>
      </c>
      <c r="M73" s="53">
        <f t="shared" si="7"/>
        <v>3800</v>
      </c>
    </row>
    <row r="74" spans="1:13" ht="33.75" hidden="1">
      <c r="A74" s="26" t="s">
        <v>75</v>
      </c>
      <c r="B74" s="58"/>
      <c r="C74" s="53"/>
      <c r="D74" s="53"/>
      <c r="E74" s="53"/>
      <c r="F74" s="53"/>
      <c r="G74" s="53">
        <v>500</v>
      </c>
      <c r="H74" s="53"/>
      <c r="I74" s="53"/>
      <c r="J74" s="6">
        <v>500</v>
      </c>
      <c r="K74" s="53">
        <v>500</v>
      </c>
      <c r="L74" s="53"/>
      <c r="M74" s="53">
        <f t="shared" si="7"/>
        <v>1500</v>
      </c>
    </row>
    <row r="75" spans="1:13" ht="33.75" hidden="1">
      <c r="A75" s="26" t="s">
        <v>76</v>
      </c>
      <c r="B75" s="53"/>
      <c r="C75" s="53"/>
      <c r="D75" s="53"/>
      <c r="E75" s="53">
        <v>1175</v>
      </c>
      <c r="F75" s="53"/>
      <c r="G75" s="53"/>
      <c r="H75" s="53"/>
      <c r="I75" s="53"/>
      <c r="J75" s="6"/>
      <c r="K75" s="53"/>
      <c r="L75" s="53"/>
      <c r="M75" s="53">
        <f t="shared" si="7"/>
        <v>1175</v>
      </c>
    </row>
    <row r="76" spans="1:13" hidden="1">
      <c r="A76" s="26" t="s">
        <v>77</v>
      </c>
      <c r="B76" s="53"/>
      <c r="C76" s="53"/>
      <c r="D76" s="53"/>
      <c r="E76" s="53"/>
      <c r="F76" s="53"/>
      <c r="G76" s="53"/>
      <c r="H76" s="53"/>
      <c r="I76" s="53"/>
      <c r="J76" s="6">
        <v>250</v>
      </c>
      <c r="K76" s="53">
        <v>250</v>
      </c>
      <c r="L76" s="53"/>
      <c r="M76" s="53">
        <f t="shared" si="7"/>
        <v>500</v>
      </c>
    </row>
    <row r="77" spans="1:13" hidden="1">
      <c r="A77" s="26" t="s">
        <v>78</v>
      </c>
      <c r="B77" s="6"/>
      <c r="C77" s="6">
        <v>250</v>
      </c>
      <c r="D77" s="6"/>
      <c r="E77" s="6"/>
      <c r="F77" s="6"/>
      <c r="G77" s="6"/>
      <c r="H77" s="6"/>
      <c r="I77" s="6"/>
      <c r="J77" s="6"/>
      <c r="K77" s="6"/>
      <c r="L77" s="6"/>
      <c r="M77" s="53">
        <f t="shared" si="7"/>
        <v>250</v>
      </c>
    </row>
    <row r="78" spans="1:13" ht="22.5" hidden="1">
      <c r="A78" s="27" t="s">
        <v>125</v>
      </c>
      <c r="B78" s="6"/>
      <c r="C78" s="6"/>
      <c r="D78" s="6"/>
      <c r="E78" s="6"/>
      <c r="F78" s="6">
        <v>500</v>
      </c>
      <c r="G78" s="6"/>
      <c r="H78" s="6"/>
      <c r="I78" s="6"/>
      <c r="J78" s="6"/>
      <c r="K78" s="6"/>
      <c r="L78" s="6">
        <v>500</v>
      </c>
      <c r="M78" s="53">
        <f t="shared" si="7"/>
        <v>1000</v>
      </c>
    </row>
    <row r="79" spans="1:13" hidden="1">
      <c r="A79" s="26" t="s">
        <v>79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53">
        <f t="shared" si="7"/>
        <v>0</v>
      </c>
    </row>
    <row r="80" spans="1:13" ht="22.5" hidden="1">
      <c r="A80" s="26" t="s">
        <v>80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53">
        <f t="shared" si="7"/>
        <v>0</v>
      </c>
    </row>
    <row r="81" spans="1:13" ht="22.5" hidden="1">
      <c r="A81" s="27" t="s">
        <v>81</v>
      </c>
      <c r="B81" s="6"/>
      <c r="C81" s="6"/>
      <c r="D81" s="6"/>
      <c r="E81" s="6">
        <v>3500</v>
      </c>
      <c r="F81" s="6"/>
      <c r="G81" s="6"/>
      <c r="H81" s="6"/>
      <c r="I81" s="6"/>
      <c r="J81" s="6"/>
      <c r="K81" s="6"/>
      <c r="L81" s="6"/>
      <c r="M81" s="53">
        <f t="shared" si="7"/>
        <v>3500</v>
      </c>
    </row>
    <row r="82" spans="1:13" hidden="1">
      <c r="A82" s="27" t="s">
        <v>138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53"/>
    </row>
    <row r="83" spans="1:13" hidden="1">
      <c r="A83" s="27" t="s">
        <v>143</v>
      </c>
      <c r="B83" s="6"/>
      <c r="C83" s="6"/>
      <c r="D83" s="6"/>
      <c r="E83" s="6">
        <v>4395</v>
      </c>
      <c r="F83" s="6"/>
      <c r="G83" s="6"/>
      <c r="H83" s="6"/>
      <c r="I83" s="6"/>
      <c r="J83" s="6"/>
      <c r="K83" s="6"/>
      <c r="L83" s="6"/>
      <c r="M83" s="53">
        <f t="shared" ref="M83:M92" si="8">SUM(B83:L83)</f>
        <v>4395</v>
      </c>
    </row>
    <row r="84" spans="1:13" hidden="1">
      <c r="A84" s="26" t="s">
        <v>82</v>
      </c>
      <c r="B84" s="6"/>
      <c r="C84" s="6"/>
      <c r="D84" s="6"/>
      <c r="E84" s="6"/>
      <c r="F84" s="53"/>
      <c r="G84" s="6"/>
      <c r="H84" s="6"/>
      <c r="I84" s="6"/>
      <c r="J84" s="6"/>
      <c r="K84" s="6"/>
      <c r="L84" s="6"/>
      <c r="M84" s="53">
        <f t="shared" si="8"/>
        <v>0</v>
      </c>
    </row>
    <row r="85" spans="1:13" hidden="1">
      <c r="A85" s="28" t="s">
        <v>83</v>
      </c>
      <c r="B85" s="6"/>
      <c r="C85" s="6"/>
      <c r="D85" s="6"/>
      <c r="E85" s="6">
        <v>2293.4</v>
      </c>
      <c r="F85" s="53"/>
      <c r="G85" s="6">
        <v>500</v>
      </c>
      <c r="H85" s="6">
        <v>500</v>
      </c>
      <c r="I85" s="6">
        <v>500</v>
      </c>
      <c r="J85" s="6">
        <v>500</v>
      </c>
      <c r="K85" s="6"/>
      <c r="L85" s="6"/>
      <c r="M85" s="53">
        <f t="shared" si="8"/>
        <v>4293.3999999999996</v>
      </c>
    </row>
    <row r="86" spans="1:13" ht="23.25" hidden="1" customHeight="1">
      <c r="A86" s="28" t="s">
        <v>147</v>
      </c>
      <c r="B86" s="6"/>
      <c r="C86" s="6"/>
      <c r="D86" s="6"/>
      <c r="E86" s="6"/>
      <c r="F86" s="53"/>
      <c r="G86" s="6"/>
      <c r="H86" s="6"/>
      <c r="I86" s="6"/>
      <c r="J86" s="6"/>
      <c r="K86" s="6"/>
      <c r="L86" s="6"/>
      <c r="M86" s="53">
        <f t="shared" si="8"/>
        <v>0</v>
      </c>
    </row>
    <row r="87" spans="1:13" ht="16.5" hidden="1" customHeight="1">
      <c r="A87" s="28" t="s">
        <v>123</v>
      </c>
      <c r="B87" s="6"/>
      <c r="C87" s="6"/>
      <c r="D87" s="6"/>
      <c r="E87" s="36"/>
      <c r="F87" s="53"/>
      <c r="G87" s="6">
        <v>3091.36</v>
      </c>
      <c r="H87" s="6"/>
      <c r="I87" s="6"/>
      <c r="J87" s="6"/>
      <c r="K87" s="6"/>
      <c r="L87" s="6"/>
      <c r="M87" s="53">
        <f t="shared" si="8"/>
        <v>3091.36</v>
      </c>
    </row>
    <row r="88" spans="1:13" hidden="1">
      <c r="A88" s="28" t="s">
        <v>84</v>
      </c>
      <c r="B88" s="6"/>
      <c r="C88" s="6"/>
      <c r="D88" s="6"/>
      <c r="E88" s="6"/>
      <c r="F88" s="36"/>
      <c r="G88" s="6">
        <v>1300</v>
      </c>
      <c r="H88" s="6"/>
      <c r="I88" s="6"/>
      <c r="J88" s="6"/>
      <c r="K88" s="6"/>
      <c r="L88" s="6"/>
      <c r="M88" s="53">
        <f t="shared" si="8"/>
        <v>1300</v>
      </c>
    </row>
    <row r="89" spans="1:13" ht="33.75" hidden="1">
      <c r="A89" s="26" t="s">
        <v>85</v>
      </c>
      <c r="B89" s="59"/>
      <c r="C89" s="57"/>
      <c r="D89" s="59"/>
      <c r="E89" s="60">
        <v>1300</v>
      </c>
      <c r="F89" s="61">
        <v>1300</v>
      </c>
      <c r="G89" s="60">
        <v>3337.6</v>
      </c>
      <c r="H89" s="58">
        <v>1300</v>
      </c>
      <c r="I89" s="57"/>
      <c r="J89" s="57"/>
      <c r="K89" s="57"/>
      <c r="L89" s="57"/>
      <c r="M89" s="53">
        <f t="shared" si="8"/>
        <v>7237.6</v>
      </c>
    </row>
    <row r="90" spans="1:13" ht="39" customHeight="1">
      <c r="A90" s="29" t="s">
        <v>129</v>
      </c>
      <c r="B90" s="5">
        <v>4638.09</v>
      </c>
      <c r="C90" s="5">
        <f t="shared" ref="C90:J90" si="9">SUM(C91:C120)</f>
        <v>15233.470000000001</v>
      </c>
      <c r="D90" s="5">
        <f t="shared" si="9"/>
        <v>12098.740000000002</v>
      </c>
      <c r="E90" s="5">
        <f t="shared" si="9"/>
        <v>15159.86</v>
      </c>
      <c r="F90" s="5">
        <f t="shared" si="9"/>
        <v>12800.650000000001</v>
      </c>
      <c r="G90" s="5">
        <f t="shared" si="9"/>
        <v>5728.18</v>
      </c>
      <c r="H90" s="5">
        <f>SUM(H91:H120)</f>
        <v>12208.41</v>
      </c>
      <c r="I90" s="5">
        <f>SUM(I91:I120)</f>
        <v>9552.1400000000012</v>
      </c>
      <c r="J90" s="5">
        <f t="shared" si="9"/>
        <v>31955.5</v>
      </c>
      <c r="K90" s="5">
        <f>SUM(K91:K120)</f>
        <v>13398.57</v>
      </c>
      <c r="L90" s="5">
        <f>SUM(L91:L119)</f>
        <v>29962</v>
      </c>
      <c r="M90" s="69">
        <f t="shared" si="8"/>
        <v>162735.61000000002</v>
      </c>
    </row>
    <row r="91" spans="1:13" ht="45" hidden="1">
      <c r="A91" s="26" t="s">
        <v>86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53">
        <f t="shared" si="8"/>
        <v>0</v>
      </c>
    </row>
    <row r="92" spans="1:13" hidden="1">
      <c r="A92" s="26" t="s">
        <v>87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53">
        <f t="shared" si="8"/>
        <v>0</v>
      </c>
    </row>
    <row r="93" spans="1:13" ht="24" hidden="1" customHeight="1">
      <c r="A93" s="26" t="s">
        <v>116</v>
      </c>
      <c r="B93" s="6"/>
      <c r="C93" s="6"/>
      <c r="D93" s="6">
        <v>292.2</v>
      </c>
      <c r="E93" s="6"/>
      <c r="F93" s="6">
        <v>292.2</v>
      </c>
      <c r="G93" s="6"/>
      <c r="H93" s="6"/>
      <c r="I93" s="6">
        <v>292.2</v>
      </c>
      <c r="J93" s="6">
        <v>1461</v>
      </c>
      <c r="K93" s="6">
        <v>730.5</v>
      </c>
      <c r="L93" s="6">
        <v>584.4</v>
      </c>
      <c r="M93" s="53"/>
    </row>
    <row r="94" spans="1:13" ht="26.25" hidden="1" customHeight="1">
      <c r="A94" s="27" t="s">
        <v>111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53">
        <f>SUM(B94:L94)</f>
        <v>0</v>
      </c>
    </row>
    <row r="95" spans="1:13" hidden="1">
      <c r="A95" s="27" t="s">
        <v>88</v>
      </c>
      <c r="B95" s="32"/>
      <c r="C95" s="36">
        <v>2174.1</v>
      </c>
      <c r="D95" s="36">
        <v>2174.1</v>
      </c>
      <c r="E95" s="32"/>
      <c r="F95" s="53"/>
      <c r="G95" s="36">
        <v>2174.1</v>
      </c>
      <c r="H95" s="36">
        <v>2000.17</v>
      </c>
      <c r="I95" s="32">
        <v>2174.1</v>
      </c>
      <c r="J95" s="32">
        <v>2174.1</v>
      </c>
      <c r="K95" s="32"/>
      <c r="L95" s="32">
        <v>2174.1</v>
      </c>
      <c r="M95" s="53">
        <f>SUM(B95:L95)</f>
        <v>15044.77</v>
      </c>
    </row>
    <row r="96" spans="1:13" ht="34.5" hidden="1" customHeight="1">
      <c r="A96" s="27" t="s">
        <v>109</v>
      </c>
      <c r="B96" s="32"/>
      <c r="C96" s="32"/>
      <c r="D96" s="32"/>
      <c r="E96" s="32"/>
      <c r="F96" s="53"/>
      <c r="G96" s="32"/>
      <c r="H96" s="32"/>
      <c r="I96" s="32"/>
      <c r="J96" s="32"/>
      <c r="K96" s="32"/>
      <c r="L96" s="32"/>
      <c r="M96" s="53"/>
    </row>
    <row r="97" spans="1:13" ht="22.5" hidden="1">
      <c r="A97" s="26" t="s">
        <v>89</v>
      </c>
      <c r="B97" s="32"/>
      <c r="C97" s="32"/>
      <c r="D97" s="32"/>
      <c r="E97" s="32"/>
      <c r="F97" s="32"/>
      <c r="G97" s="32"/>
      <c r="H97" s="32"/>
      <c r="I97" s="32">
        <v>1445.78</v>
      </c>
      <c r="J97" s="32"/>
      <c r="K97" s="32"/>
      <c r="L97" s="32"/>
      <c r="M97" s="53">
        <f>SUM(B97:L97)</f>
        <v>1445.78</v>
      </c>
    </row>
    <row r="98" spans="1:13" ht="23.25" hidden="1">
      <c r="A98" s="50" t="s">
        <v>90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53">
        <f>SUM(B98:L98)</f>
        <v>0</v>
      </c>
    </row>
    <row r="99" spans="1:13" ht="34.5" hidden="1">
      <c r="A99" s="50" t="s">
        <v>91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53">
        <f>SUM(B99:L99)</f>
        <v>0</v>
      </c>
    </row>
    <row r="100" spans="1:13" ht="56.25" hidden="1">
      <c r="A100" s="51" t="s">
        <v>114</v>
      </c>
      <c r="B100" s="36"/>
      <c r="C100" s="36">
        <v>1445.78</v>
      </c>
      <c r="D100" s="32">
        <v>1445.78</v>
      </c>
      <c r="E100" s="32"/>
      <c r="F100" s="36">
        <v>1445.78</v>
      </c>
      <c r="G100" s="32"/>
      <c r="H100" s="32"/>
      <c r="I100" s="32"/>
      <c r="J100" s="32"/>
      <c r="K100" s="32">
        <v>1445.78</v>
      </c>
      <c r="L100" s="32">
        <v>1445.78</v>
      </c>
      <c r="M100" s="53">
        <f>SUM(B100:L100)</f>
        <v>7228.9</v>
      </c>
    </row>
    <row r="101" spans="1:13" ht="67.5" hidden="1">
      <c r="A101" s="51" t="s">
        <v>92</v>
      </c>
      <c r="B101" s="36"/>
      <c r="C101" s="36">
        <v>228.28</v>
      </c>
      <c r="D101" s="32">
        <v>228.28</v>
      </c>
      <c r="E101" s="32"/>
      <c r="F101" s="32"/>
      <c r="G101" s="32">
        <v>228.28</v>
      </c>
      <c r="H101" s="32"/>
      <c r="I101" s="32">
        <v>228.28</v>
      </c>
      <c r="J101" s="32"/>
      <c r="K101" s="32">
        <v>228.28</v>
      </c>
      <c r="L101" s="32">
        <v>456.56</v>
      </c>
      <c r="M101" s="53">
        <f>SUM(B101:L101)</f>
        <v>1597.96</v>
      </c>
    </row>
    <row r="102" spans="1:13" ht="45" hidden="1">
      <c r="A102" s="51" t="s">
        <v>93</v>
      </c>
      <c r="B102" s="32"/>
      <c r="C102" s="36">
        <v>1674.06</v>
      </c>
      <c r="D102" s="32">
        <v>1674.06</v>
      </c>
      <c r="E102" s="32"/>
      <c r="F102" s="32"/>
      <c r="G102" s="32"/>
      <c r="H102" s="32"/>
      <c r="I102" s="32"/>
      <c r="J102" s="32"/>
      <c r="K102" s="32">
        <v>1674.06</v>
      </c>
      <c r="L102" s="32">
        <v>1674.06</v>
      </c>
      <c r="M102" s="32">
        <f>SUM(M103:M124)</f>
        <v>243900.99000000002</v>
      </c>
    </row>
    <row r="103" spans="1:13" ht="33.75" hidden="1">
      <c r="A103" s="26" t="s">
        <v>94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53">
        <f t="shared" ref="M103:M108" si="10">SUM(B103:L103)</f>
        <v>0</v>
      </c>
    </row>
    <row r="104" spans="1:13" hidden="1">
      <c r="A104" s="51" t="s">
        <v>95</v>
      </c>
      <c r="B104" s="32"/>
      <c r="C104" s="32"/>
      <c r="D104" s="32"/>
      <c r="E104" s="32">
        <v>8571.17</v>
      </c>
      <c r="F104" s="32">
        <v>2142.79</v>
      </c>
      <c r="G104" s="32"/>
      <c r="H104" s="32">
        <v>2232.08</v>
      </c>
      <c r="I104" s="32">
        <v>2232.08</v>
      </c>
      <c r="J104" s="32">
        <v>2232.08</v>
      </c>
      <c r="K104" s="32">
        <v>2232.08</v>
      </c>
      <c r="L104" s="32">
        <v>6696.24</v>
      </c>
      <c r="M104" s="53">
        <f t="shared" si="10"/>
        <v>26338.519999999997</v>
      </c>
    </row>
    <row r="105" spans="1:13" ht="23.25" hidden="1">
      <c r="A105" s="50" t="s">
        <v>96</v>
      </c>
      <c r="B105" s="32"/>
      <c r="C105" s="36"/>
      <c r="D105" s="7"/>
      <c r="E105" s="32"/>
      <c r="F105" s="58">
        <v>584.4</v>
      </c>
      <c r="G105" s="36">
        <v>146.1</v>
      </c>
      <c r="H105" s="32"/>
      <c r="I105" s="32"/>
      <c r="J105" s="32">
        <v>730.5</v>
      </c>
      <c r="K105" s="32">
        <v>365.25</v>
      </c>
      <c r="L105" s="32"/>
      <c r="M105" s="53">
        <f t="shared" si="10"/>
        <v>1826.25</v>
      </c>
    </row>
    <row r="106" spans="1:13" ht="22.5" hidden="1">
      <c r="A106" s="51" t="s">
        <v>107</v>
      </c>
      <c r="B106" s="32"/>
      <c r="C106" s="31">
        <v>5399.28</v>
      </c>
      <c r="D106" s="19"/>
      <c r="E106" s="32"/>
      <c r="F106" s="32">
        <v>5399.28</v>
      </c>
      <c r="G106" s="36"/>
      <c r="H106" s="32">
        <v>3820.72</v>
      </c>
      <c r="I106" s="32"/>
      <c r="J106" s="36">
        <v>9220</v>
      </c>
      <c r="K106" s="32"/>
      <c r="L106" s="36">
        <v>9220</v>
      </c>
      <c r="M106" s="53">
        <f t="shared" si="10"/>
        <v>33059.279999999999</v>
      </c>
    </row>
    <row r="107" spans="1:13" hidden="1">
      <c r="A107" s="22" t="s">
        <v>97</v>
      </c>
      <c r="B107" s="32"/>
      <c r="C107" s="32"/>
      <c r="D107" s="32"/>
      <c r="E107" s="32">
        <v>3652.49</v>
      </c>
      <c r="F107" s="32"/>
      <c r="G107" s="32"/>
      <c r="H107" s="32"/>
      <c r="I107" s="32"/>
      <c r="J107" s="32"/>
      <c r="K107" s="32"/>
      <c r="L107" s="32"/>
      <c r="M107" s="53">
        <f t="shared" si="10"/>
        <v>3652.49</v>
      </c>
    </row>
    <row r="108" spans="1:13" hidden="1">
      <c r="A108" s="22" t="s">
        <v>98</v>
      </c>
      <c r="B108" s="32"/>
      <c r="C108" s="32">
        <v>2232.08</v>
      </c>
      <c r="D108" s="32">
        <v>2232.08</v>
      </c>
      <c r="E108" s="32">
        <v>2232.08</v>
      </c>
      <c r="F108" s="32">
        <v>2232.08</v>
      </c>
      <c r="G108" s="32">
        <v>2232.08</v>
      </c>
      <c r="H108" s="32">
        <v>2232.08</v>
      </c>
      <c r="I108" s="32">
        <v>2232.08</v>
      </c>
      <c r="J108" s="32">
        <v>2232.08</v>
      </c>
      <c r="K108" s="32">
        <v>2232.08</v>
      </c>
      <c r="L108" s="32">
        <v>4464.16</v>
      </c>
      <c r="M108" s="53">
        <f t="shared" si="10"/>
        <v>24552.880000000001</v>
      </c>
    </row>
    <row r="109" spans="1:13" ht="20.25" hidden="1" customHeight="1">
      <c r="A109" s="22" t="s">
        <v>112</v>
      </c>
      <c r="B109" s="32"/>
      <c r="C109" s="32"/>
      <c r="D109" s="32"/>
      <c r="E109" s="32"/>
      <c r="F109" s="32"/>
      <c r="G109" s="32"/>
      <c r="H109" s="32">
        <v>1121.8399999999999</v>
      </c>
      <c r="I109" s="32"/>
      <c r="J109" s="32"/>
      <c r="K109" s="32"/>
      <c r="L109" s="32"/>
      <c r="M109" s="53"/>
    </row>
    <row r="110" spans="1:13" ht="33.75" hidden="1">
      <c r="A110" s="22" t="s">
        <v>99</v>
      </c>
      <c r="B110" s="32"/>
      <c r="C110" s="32">
        <v>1521.87</v>
      </c>
      <c r="D110" s="32"/>
      <c r="E110" s="32"/>
      <c r="F110" s="32"/>
      <c r="G110" s="36">
        <v>243.5</v>
      </c>
      <c r="H110" s="32">
        <v>243.5</v>
      </c>
      <c r="I110" s="32">
        <v>243.5</v>
      </c>
      <c r="J110" s="32">
        <v>243.5</v>
      </c>
      <c r="K110" s="32"/>
      <c r="L110" s="32">
        <v>547.91</v>
      </c>
      <c r="M110" s="53">
        <f t="shared" ref="M110:M130" si="11">SUM(B110:L110)</f>
        <v>3043.7799999999997</v>
      </c>
    </row>
    <row r="111" spans="1:13" ht="28.5" hidden="1" customHeight="1">
      <c r="A111" s="22" t="s">
        <v>100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53">
        <f t="shared" si="11"/>
        <v>0</v>
      </c>
    </row>
    <row r="112" spans="1:13" ht="27" hidden="1" customHeight="1">
      <c r="A112" s="22" t="s">
        <v>101</v>
      </c>
      <c r="B112" s="32"/>
      <c r="C112" s="32"/>
      <c r="D112" s="36">
        <v>146.1</v>
      </c>
      <c r="E112" s="36">
        <v>146.1</v>
      </c>
      <c r="F112" s="36">
        <v>146.1</v>
      </c>
      <c r="G112" s="36">
        <v>146.1</v>
      </c>
      <c r="H112" s="32"/>
      <c r="I112" s="36">
        <v>146.1</v>
      </c>
      <c r="J112" s="36">
        <v>146.1</v>
      </c>
      <c r="K112" s="32">
        <v>584.4</v>
      </c>
      <c r="L112" s="32">
        <v>365.25</v>
      </c>
      <c r="M112" s="53">
        <f t="shared" si="11"/>
        <v>1826.25</v>
      </c>
    </row>
    <row r="113" spans="1:13" ht="27" hidden="1" customHeight="1">
      <c r="A113" s="22" t="s">
        <v>118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53">
        <f t="shared" si="11"/>
        <v>0</v>
      </c>
    </row>
    <row r="114" spans="1:13" ht="27" hidden="1" customHeight="1">
      <c r="A114" s="22" t="s">
        <v>102</v>
      </c>
      <c r="B114" s="32"/>
      <c r="C114" s="32">
        <v>558.02</v>
      </c>
      <c r="D114" s="32">
        <v>558.02</v>
      </c>
      <c r="E114" s="32">
        <v>558.02</v>
      </c>
      <c r="F114" s="32">
        <v>558.02</v>
      </c>
      <c r="G114" s="32">
        <v>558.02</v>
      </c>
      <c r="H114" s="32">
        <v>558.02</v>
      </c>
      <c r="I114" s="32">
        <v>558.02</v>
      </c>
      <c r="J114" s="32">
        <f>558.02+1800+7810</f>
        <v>10168.02</v>
      </c>
      <c r="K114" s="32">
        <v>558.02</v>
      </c>
      <c r="L114" s="32">
        <v>1116.04</v>
      </c>
      <c r="M114" s="53">
        <f t="shared" si="11"/>
        <v>15748.220000000001</v>
      </c>
    </row>
    <row r="115" spans="1:13" ht="27" hidden="1" customHeight="1">
      <c r="A115" s="22" t="s">
        <v>121</v>
      </c>
      <c r="B115" s="32"/>
      <c r="C115" s="32"/>
      <c r="D115" s="32"/>
      <c r="E115" s="32"/>
      <c r="F115" s="35"/>
      <c r="G115" s="32"/>
      <c r="H115" s="32"/>
      <c r="I115" s="32"/>
      <c r="J115" s="32"/>
      <c r="K115" s="32"/>
      <c r="L115" s="32"/>
      <c r="M115" s="53">
        <f t="shared" si="11"/>
        <v>0</v>
      </c>
    </row>
    <row r="116" spans="1:13" ht="21" hidden="1" customHeight="1">
      <c r="A116" s="22" t="s">
        <v>115</v>
      </c>
      <c r="B116" s="32"/>
      <c r="C116" s="36"/>
      <c r="D116" s="32"/>
      <c r="E116" s="32"/>
      <c r="F116" s="32"/>
      <c r="G116" s="32"/>
      <c r="H116" s="32"/>
      <c r="I116" s="32"/>
      <c r="J116" s="32"/>
      <c r="K116" s="32"/>
      <c r="L116" s="32"/>
      <c r="M116" s="53">
        <f t="shared" si="11"/>
        <v>0</v>
      </c>
    </row>
    <row r="117" spans="1:13" ht="15.75" hidden="1" customHeight="1">
      <c r="A117" s="22" t="s">
        <v>151</v>
      </c>
      <c r="B117" s="36"/>
      <c r="C117" s="36"/>
      <c r="D117" s="32"/>
      <c r="E117" s="32"/>
      <c r="F117" s="32"/>
      <c r="G117" s="32"/>
      <c r="H117" s="32"/>
      <c r="I117" s="32"/>
      <c r="J117" s="32"/>
      <c r="K117" s="32"/>
      <c r="L117" s="32">
        <v>1217.5</v>
      </c>
      <c r="M117" s="53">
        <f t="shared" si="11"/>
        <v>1217.5</v>
      </c>
    </row>
    <row r="118" spans="1:13" hidden="1">
      <c r="A118" s="55" t="s">
        <v>103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53">
        <f t="shared" si="11"/>
        <v>0</v>
      </c>
    </row>
    <row r="119" spans="1:13" ht="22.5" hidden="1">
      <c r="A119" s="22" t="s">
        <v>104</v>
      </c>
      <c r="B119" s="34"/>
      <c r="C119" s="34"/>
      <c r="D119" s="36">
        <v>3348.12</v>
      </c>
      <c r="E119" s="32"/>
      <c r="F119" s="32"/>
      <c r="G119" s="32"/>
      <c r="H119" s="32"/>
      <c r="I119" s="32"/>
      <c r="J119" s="32">
        <v>3348.12</v>
      </c>
      <c r="K119" s="32">
        <v>3348.12</v>
      </c>
      <c r="L119" s="32"/>
      <c r="M119" s="53">
        <f t="shared" si="11"/>
        <v>10044.36</v>
      </c>
    </row>
    <row r="120" spans="1:13" hidden="1">
      <c r="A120" s="22"/>
      <c r="B120" s="34"/>
      <c r="C120" s="34"/>
      <c r="D120" s="32"/>
      <c r="E120" s="32"/>
      <c r="F120" s="32"/>
      <c r="G120" s="32"/>
      <c r="H120" s="32"/>
      <c r="I120" s="32"/>
      <c r="J120" s="32"/>
      <c r="K120" s="32"/>
      <c r="L120" s="32"/>
      <c r="M120" s="53">
        <f t="shared" si="11"/>
        <v>0</v>
      </c>
    </row>
    <row r="121" spans="1:13" ht="29.25" customHeight="1">
      <c r="A121" s="72" t="s">
        <v>130</v>
      </c>
      <c r="B121" s="70">
        <f>SUM(B122:B130)</f>
        <v>0</v>
      </c>
      <c r="C121" s="70">
        <f t="shared" ref="C121:K121" si="12">SUM(C122:C130)</f>
        <v>0</v>
      </c>
      <c r="D121" s="70">
        <f t="shared" si="12"/>
        <v>0</v>
      </c>
      <c r="E121" s="70">
        <f t="shared" si="12"/>
        <v>45309.86</v>
      </c>
      <c r="F121" s="70">
        <f t="shared" si="12"/>
        <v>0</v>
      </c>
      <c r="G121" s="70">
        <f t="shared" si="12"/>
        <v>0</v>
      </c>
      <c r="H121" s="70">
        <f>SUM(H122:H130)</f>
        <v>14000</v>
      </c>
      <c r="I121" s="70">
        <f t="shared" si="12"/>
        <v>0</v>
      </c>
      <c r="J121" s="70">
        <f t="shared" si="12"/>
        <v>438</v>
      </c>
      <c r="K121" s="70">
        <f t="shared" si="12"/>
        <v>0</v>
      </c>
      <c r="L121" s="70">
        <f>SUM(L122:L130)</f>
        <v>18052.739999999998</v>
      </c>
      <c r="M121" s="68">
        <f>SUM(B121:L121)</f>
        <v>77800.600000000006</v>
      </c>
    </row>
    <row r="122" spans="1:13" ht="36.75" customHeight="1">
      <c r="A122" s="25" t="s">
        <v>144</v>
      </c>
      <c r="B122" s="36"/>
      <c r="C122" s="39"/>
      <c r="D122" s="34"/>
      <c r="E122" s="33">
        <v>4164.1600000000008</v>
      </c>
      <c r="F122" s="32"/>
      <c r="G122" s="32"/>
      <c r="H122" s="8"/>
      <c r="I122" s="8"/>
      <c r="J122" s="8"/>
      <c r="K122" s="8"/>
      <c r="L122" s="8"/>
      <c r="M122" s="3">
        <f t="shared" si="11"/>
        <v>4164.1600000000008</v>
      </c>
    </row>
    <row r="123" spans="1:13" ht="22.5" customHeight="1">
      <c r="A123" s="25" t="s">
        <v>145</v>
      </c>
      <c r="B123" s="8"/>
      <c r="C123" s="36"/>
      <c r="D123" s="36"/>
      <c r="E123" s="36">
        <v>36726.6</v>
      </c>
      <c r="F123" s="36"/>
      <c r="G123" s="36"/>
      <c r="H123" s="8"/>
      <c r="I123" s="8"/>
      <c r="J123" s="8"/>
      <c r="K123" s="8"/>
      <c r="L123" s="8"/>
      <c r="M123" s="3">
        <f t="shared" si="11"/>
        <v>36726.6</v>
      </c>
    </row>
    <row r="124" spans="1:13" ht="24.75" customHeight="1">
      <c r="A124" s="25" t="s">
        <v>141</v>
      </c>
      <c r="B124" s="8"/>
      <c r="C124" s="8"/>
      <c r="D124" s="36"/>
      <c r="E124" s="36">
        <v>3900.1000000000004</v>
      </c>
      <c r="F124" s="36"/>
      <c r="G124" s="36"/>
      <c r="H124" s="8"/>
      <c r="I124" s="8"/>
      <c r="J124" s="8"/>
      <c r="K124" s="8"/>
      <c r="L124" s="8"/>
      <c r="M124" s="3">
        <f t="shared" si="11"/>
        <v>3900.1000000000004</v>
      </c>
    </row>
    <row r="125" spans="1:13" ht="19.5" customHeight="1">
      <c r="A125" s="25" t="s">
        <v>119</v>
      </c>
      <c r="B125" s="8"/>
      <c r="C125" s="8"/>
      <c r="D125" s="36"/>
      <c r="E125" s="36">
        <v>519</v>
      </c>
      <c r="F125" s="8"/>
      <c r="G125" s="40"/>
      <c r="H125" s="20"/>
      <c r="I125" s="20"/>
      <c r="J125" s="20"/>
      <c r="K125" s="8"/>
      <c r="L125" s="8"/>
      <c r="M125" s="3">
        <f t="shared" si="11"/>
        <v>519</v>
      </c>
    </row>
    <row r="126" spans="1:13" ht="24" customHeight="1">
      <c r="A126" s="25" t="s">
        <v>138</v>
      </c>
      <c r="B126" s="8"/>
      <c r="C126" s="8"/>
      <c r="D126" s="36"/>
      <c r="E126" s="32"/>
      <c r="F126" s="20"/>
      <c r="G126" s="40"/>
      <c r="H126" s="52">
        <f>2500+11500</f>
        <v>14000</v>
      </c>
      <c r="I126" s="8"/>
      <c r="J126" s="8"/>
      <c r="K126" s="8"/>
      <c r="L126" s="8"/>
      <c r="M126" s="3">
        <f t="shared" si="11"/>
        <v>14000</v>
      </c>
    </row>
    <row r="127" spans="1:13">
      <c r="A127" s="43" t="s">
        <v>152</v>
      </c>
      <c r="B127" s="32"/>
      <c r="C127" s="32"/>
      <c r="D127" s="32"/>
      <c r="E127" s="44"/>
      <c r="F127" s="32"/>
      <c r="G127" s="32"/>
      <c r="H127" s="8"/>
      <c r="I127" s="8"/>
      <c r="J127" s="8"/>
      <c r="K127" s="8"/>
      <c r="L127" s="32">
        <v>6940.16</v>
      </c>
      <c r="M127" s="3">
        <f t="shared" si="11"/>
        <v>6940.16</v>
      </c>
    </row>
    <row r="128" spans="1:13">
      <c r="A128" s="43" t="s">
        <v>153</v>
      </c>
      <c r="B128" s="32"/>
      <c r="C128" s="32"/>
      <c r="D128" s="32"/>
      <c r="E128" s="44"/>
      <c r="F128" s="32"/>
      <c r="G128" s="32"/>
      <c r="H128" s="8"/>
      <c r="I128" s="8"/>
      <c r="J128" s="8"/>
      <c r="K128" s="8"/>
      <c r="L128" s="32">
        <v>10247.58</v>
      </c>
      <c r="M128" s="3">
        <f t="shared" si="11"/>
        <v>10247.58</v>
      </c>
    </row>
    <row r="129" spans="1:14">
      <c r="A129" s="43" t="s">
        <v>154</v>
      </c>
      <c r="B129" s="32"/>
      <c r="C129" s="32"/>
      <c r="D129" s="32"/>
      <c r="E129" s="44"/>
      <c r="F129" s="32"/>
      <c r="G129" s="32"/>
      <c r="H129" s="8"/>
      <c r="I129" s="8"/>
      <c r="J129" s="8"/>
      <c r="K129" s="8"/>
      <c r="L129" s="32">
        <v>500</v>
      </c>
      <c r="M129" s="3">
        <f t="shared" si="11"/>
        <v>500</v>
      </c>
    </row>
    <row r="130" spans="1:14">
      <c r="A130" s="25" t="s">
        <v>148</v>
      </c>
      <c r="B130" s="8"/>
      <c r="C130" s="8"/>
      <c r="D130" s="8"/>
      <c r="E130" s="8"/>
      <c r="F130" s="8"/>
      <c r="G130" s="8"/>
      <c r="H130" s="32"/>
      <c r="I130" s="8"/>
      <c r="J130" s="32">
        <v>438</v>
      </c>
      <c r="K130" s="32"/>
      <c r="L130" s="32">
        <v>365</v>
      </c>
      <c r="M130" s="3">
        <f t="shared" si="11"/>
        <v>803</v>
      </c>
    </row>
    <row r="131" spans="1:14">
      <c r="A131" s="24" t="s">
        <v>166</v>
      </c>
      <c r="B131" s="8">
        <v>30335.45</v>
      </c>
      <c r="C131" s="8">
        <v>30335.45</v>
      </c>
      <c r="D131" s="8">
        <v>30335.45</v>
      </c>
      <c r="E131" s="8">
        <v>30335.45</v>
      </c>
      <c r="F131" s="8">
        <v>30335.45</v>
      </c>
      <c r="G131" s="8">
        <v>30335.45</v>
      </c>
      <c r="H131" s="8">
        <v>32466.559999999987</v>
      </c>
      <c r="I131" s="8">
        <v>32466.559999999987</v>
      </c>
      <c r="J131" s="8">
        <v>32466.559999999987</v>
      </c>
      <c r="K131" s="8">
        <v>32466.559999999987</v>
      </c>
      <c r="L131" s="8">
        <f>32466.56*2</f>
        <v>64933.120000000003</v>
      </c>
      <c r="M131" s="38">
        <f>SUM(B131:L131)</f>
        <v>376812.06</v>
      </c>
    </row>
    <row r="132" spans="1:14">
      <c r="A132" s="24" t="s">
        <v>167</v>
      </c>
      <c r="B132" s="20">
        <v>9383.4839999999986</v>
      </c>
      <c r="C132" s="20">
        <v>32702.579999999998</v>
      </c>
      <c r="D132" s="20">
        <v>480.20400000000001</v>
      </c>
      <c r="E132" s="20">
        <v>32727.071999999996</v>
      </c>
      <c r="F132" s="20">
        <v>37955.364000000001</v>
      </c>
      <c r="G132" s="20">
        <v>0</v>
      </c>
      <c r="H132" s="20">
        <v>21938.303999999996</v>
      </c>
      <c r="I132" s="20">
        <v>20115.432000000001</v>
      </c>
      <c r="J132" s="20">
        <v>36675.756000000001</v>
      </c>
      <c r="K132" s="20">
        <v>30354.371999999996</v>
      </c>
      <c r="L132" s="20">
        <v>45161.120000000003</v>
      </c>
      <c r="M132" s="38">
        <f>SUM(B132:L132)</f>
        <v>267493.68800000002</v>
      </c>
    </row>
    <row r="133" spans="1:14">
      <c r="A133" s="81" t="s">
        <v>34</v>
      </c>
      <c r="B133" s="71">
        <f>SUM(B121+B90+B53+B29+B22+B9+B131+B132)</f>
        <v>105410.54399999999</v>
      </c>
      <c r="C133" s="71">
        <f t="shared" ref="C133:K133" si="13">SUM(C121+C90+C53+C29+C22+C9+C131+C132)</f>
        <v>121853.82</v>
      </c>
      <c r="D133" s="71">
        <f t="shared" si="13"/>
        <v>79677.313999999998</v>
      </c>
      <c r="E133" s="71">
        <f t="shared" si="13"/>
        <v>178863.36199999999</v>
      </c>
      <c r="F133" s="71">
        <f t="shared" si="13"/>
        <v>116936.984</v>
      </c>
      <c r="G133" s="71">
        <f t="shared" si="13"/>
        <v>81943.009999999995</v>
      </c>
      <c r="H133" s="71">
        <f t="shared" si="13"/>
        <v>120389.79399999999</v>
      </c>
      <c r="I133" s="71">
        <f t="shared" si="13"/>
        <v>103434.65199999999</v>
      </c>
      <c r="J133" s="71">
        <f t="shared" si="13"/>
        <v>138141.33599999998</v>
      </c>
      <c r="K133" s="71">
        <f t="shared" si="13"/>
        <v>116301.96199999997</v>
      </c>
      <c r="L133" s="71">
        <f>SUM(L121+L90+L53+L29+L22+L9+L131+L132)</f>
        <v>245664.97999999998</v>
      </c>
      <c r="M133" s="71">
        <f>SUM(M121+M90+M53+M29+M22+M9+M131+M132)</f>
        <v>1408617.7580000001</v>
      </c>
      <c r="N133" s="37"/>
    </row>
    <row r="134" spans="1:14">
      <c r="A134" s="23"/>
    </row>
    <row r="136" spans="1:14">
      <c r="J136" s="37"/>
    </row>
    <row r="137" spans="1:14">
      <c r="L137" s="37"/>
    </row>
    <row r="138" spans="1:14">
      <c r="H138" s="37"/>
      <c r="K138" s="37"/>
    </row>
  </sheetData>
  <mergeCells count="5">
    <mergeCell ref="B1:E1"/>
    <mergeCell ref="B6:L6"/>
    <mergeCell ref="A6:A7"/>
    <mergeCell ref="M6:M7"/>
    <mergeCell ref="B2:K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Воронкин Никита Валентинович</cp:lastModifiedBy>
  <dcterms:created xsi:type="dcterms:W3CDTF">2006-09-16T00:00:00Z</dcterms:created>
  <dcterms:modified xsi:type="dcterms:W3CDTF">2025-03-25T11:22:00Z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03F00FBE47F44F4B8DE0F967917606B0_12</vt:lpwstr>
  </property>
  <property fmtid="{D5CDD505-2E9C-101B-9397-08002B2CF9AE}" pid="3" name="KSOProductBuildVer">
    <vt:lpwstr>1049-12.2.0.19307</vt:lpwstr>
  </property>
  <property fmtid="{D5CDD505-2E9C-101B-9397-08002B2CF9AE}" pid="4" name="KSOReadingLayout">
    <vt:bool>true</vt:bool>
  </property>
</Properties>
</file>