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675"/>
  </bookViews>
  <sheets>
    <sheet name="Раздел 1-4" sheetId="1" r:id="rId1"/>
    <sheet name="Раздел 5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<sst xmlns="http://schemas.openxmlformats.org/spreadsheetml/2006/main" count="66" uniqueCount="65">
  <si>
    <t xml:space="preserve">   ООО «Жилищное управление ЖБК-1»</t>
  </si>
  <si>
    <t>Отчет управляющей организации о выполнении условий договора управления многоквартирным домом по адресу: г. Белгород, ул. Макаренко, д. 40.</t>
  </si>
  <si>
    <t>Раздел 1</t>
  </si>
  <si>
    <t>Основные характеристики многоквартирного дома</t>
  </si>
  <si>
    <t xml:space="preserve">Адрес многоквартирного дома </t>
  </si>
  <si>
    <t>г. Белгород, ул. Макаренко, д. 40.</t>
  </si>
  <si>
    <t>Год постройки</t>
  </si>
  <si>
    <t xml:space="preserve">Степень физического износа </t>
  </si>
  <si>
    <t xml:space="preserve">Общая площадь (кв.м), в т.ч. </t>
  </si>
  <si>
    <t>жилых помещений (кв.м)</t>
  </si>
  <si>
    <t>нежилых помещений (кв.м)</t>
  </si>
  <si>
    <t>Раздел 2</t>
  </si>
  <si>
    <t>Сведения о применяемом управляющей организацией размере платы за содержание и управление МКД</t>
  </si>
  <si>
    <t>Информация о размере платы за содержание и управление жилого МКД, действующем в отчетном периоде</t>
  </si>
  <si>
    <t>Период</t>
  </si>
  <si>
    <t>Основание (договор управления с
застройщиком/
Период муниципальный размер платы/ решение общего собрания/пункт договора об индексации и др.)</t>
  </si>
  <si>
    <t>Размер платы (руб./кв.м.)</t>
  </si>
  <si>
    <t>01.01.2024-30.07.2024 гг.</t>
  </si>
  <si>
    <t xml:space="preserve">пункт 4 договора управления </t>
  </si>
  <si>
    <t>01.08.2024-31.12.2024 гг.</t>
  </si>
  <si>
    <t>Раздел 3</t>
  </si>
  <si>
    <t>Информация о начисленном и оплаченном за отчетный период размере платы за содержание помещений</t>
  </si>
  <si>
    <t xml:space="preserve">Начисленно </t>
  </si>
  <si>
    <t xml:space="preserve">Оплачено </t>
  </si>
  <si>
    <t xml:space="preserve">Содержание помещений </t>
  </si>
  <si>
    <t>Электроэнергия на ОДН</t>
  </si>
  <si>
    <t>Общее имущество МКД</t>
  </si>
  <si>
    <t xml:space="preserve">Перерасчёт  ОДН за 2023 год </t>
  </si>
  <si>
    <t xml:space="preserve">Итого </t>
  </si>
  <si>
    <t>Раздел 4</t>
  </si>
  <si>
    <t xml:space="preserve">Информация о расходовании денежных средств на выполнение работ (оказание услуг) по управлению многоквартирным домом, содержанию и текущему ремонту общего имущества </t>
  </si>
  <si>
    <t>Переходящие остатки денежных средств (на начало периода)</t>
  </si>
  <si>
    <t>Размер денежных средств, полученных управляющей организацией в отчетном периоде (информация из раздела 3)</t>
  </si>
  <si>
    <t>Расходы (стоимость) на выполнение работ, услуг, в отчетном году, руб. (информация из раздела 5)</t>
  </si>
  <si>
    <t>Исходящие остатки денежных средств (на конец периода)</t>
  </si>
  <si>
    <t>Раздел 5</t>
  </si>
  <si>
    <t>Информация, подтверждающая виды, объемы и стоимость выполненных и оказанных в отчетном году работ, услуг по актам приемки выполненных работ, услуг</t>
  </si>
  <si>
    <t xml:space="preserve">Виды выполненных работ, услуг согласно Перечня работ, услуг и актов приемки выполненных работ, услуг
</t>
  </si>
  <si>
    <t>месяцы отчетного года</t>
  </si>
  <si>
    <t>Итого по виду работ, услуг и всего</t>
  </si>
  <si>
    <t xml:space="preserve">январь </t>
  </si>
  <si>
    <t xml:space="preserve">февраль 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</si>
  <si>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</si>
  <si>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</si>
  <si>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</si>
  <si>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</si>
  <si>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</si>
  <si>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</si>
  <si>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</si>
  <si>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</si>
  <si>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ноябрь-декабрь</t>
  </si>
  <si>
    <t>1.  Содержание помещений общего пользования</t>
  </si>
  <si>
    <t>2. Уборка мусоропроводов.</t>
  </si>
  <si>
    <t>3. Уборка придомовой территории</t>
  </si>
  <si>
    <t>4.  Ремонт и обслуживание конструктивных элементов и внешнее благоустройство</t>
  </si>
  <si>
    <t>5.  Техническое обслуживание и ремонт внутридомового инженерного оборудования и МОП</t>
  </si>
  <si>
    <t>6.Работы не вошедшие в перечень услуг</t>
  </si>
  <si>
    <t>Смена дверных приборов</t>
  </si>
  <si>
    <t>Окраска бордюров краской фасадной</t>
  </si>
  <si>
    <t>Окраска деревьев</t>
  </si>
  <si>
    <t>Установка металлических решеток приямков</t>
  </si>
  <si>
    <t>Дезинсекция подвальных помещений  МКД</t>
  </si>
  <si>
    <t>7. Услуга управления</t>
  </si>
  <si>
    <t>8. Оплачено ресурсоснабжающим организациям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</si>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</sst>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  <numFmt numFmtId="181" formatCode="0.00_ "/>
  </numFmts>
  <fonts count="35">
    <font>
      <sz val="11"/>
      <color theme="1"/>
      <name val="Calibri"/>
      <charset val="134"/>
      <scheme val="minor"/>
    </font>
    <font>
      <b/>
      <sz val="12"/>
      <color rgb="FF000000"/>
      <name val="Times New Roman"/>
      <charset val="204"/>
    </font>
    <font>
      <b/>
      <sz val="11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b/>
      <sz val="10"/>
      <name val="Calibri"/>
      <charset val="204"/>
      <scheme val="minor"/>
    </font>
    <font>
      <b/>
      <sz val="10"/>
      <color theme="1"/>
      <name val="Calibri"/>
      <charset val="204"/>
      <scheme val="minor"/>
    </font>
    <font>
      <b/>
      <sz val="10"/>
      <color rgb="FF000000"/>
      <name val="Calibri"/>
      <charset val="204"/>
      <scheme val="minor"/>
    </font>
    <font>
      <sz val="10"/>
      <name val="Calibri"/>
      <charset val="204"/>
      <scheme val="minor"/>
    </font>
    <font>
      <b/>
      <sz val="7"/>
      <name val="Arial Cyr"/>
      <charset val="204"/>
    </font>
    <font>
      <b/>
      <sz val="14"/>
      <color theme="1"/>
      <name val="Times New Roman"/>
      <charset val="204"/>
    </font>
    <font>
      <sz val="12"/>
      <color theme="1"/>
      <name val="Times New Roman"/>
      <charset val="204"/>
    </font>
    <font>
      <b/>
      <sz val="11"/>
      <color theme="1"/>
      <name val="Times New Roman"/>
      <charset val="204"/>
    </font>
    <font>
      <b/>
      <sz val="12"/>
      <color theme="1"/>
      <name val="Times New Roman"/>
      <charset val="204"/>
    </font>
    <font>
      <b/>
      <sz val="11"/>
      <color rgb="FF000000"/>
      <name val="Times New Roman"/>
      <charset val="204"/>
    </font>
    <font>
      <sz val="11"/>
      <color theme="1"/>
      <name val="Calibri"/>
      <charset val="204"/>
      <scheme val="minor"/>
    </font>
    <font>
      <sz val="11"/>
      <color rgb="FF00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6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6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top" wrapText="1"/>
    </xf>
    <xf numFmtId="180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180" fontId="6" fillId="0" borderId="1" xfId="0" applyNumberFormat="1" applyFont="1" applyFill="1" applyBorder="1" applyAlignment="1" applyProtection="1">
      <alignment horizontal="center" vertical="center" wrapText="1"/>
    </xf>
    <xf numFmtId="180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180" fontId="7" fillId="0" borderId="1" xfId="0" applyNumberFormat="1" applyFont="1" applyBorder="1" applyAlignment="1">
      <alignment horizontal="center" vertical="center" wrapText="1"/>
    </xf>
    <xf numFmtId="180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9" fontId="8" fillId="0" borderId="0" xfId="0" applyNumberFormat="1" applyFont="1" applyBorder="1" applyAlignment="1">
      <alignment horizontal="right" vertical="center" wrapText="1"/>
    </xf>
    <xf numFmtId="180" fontId="0" fillId="0" borderId="0" xfId="0" applyNumberFormat="1"/>
    <xf numFmtId="180" fontId="5" fillId="0" borderId="2" xfId="0" applyNumberFormat="1" applyFont="1" applyBorder="1" applyAlignment="1">
      <alignment vertical="center"/>
    </xf>
    <xf numFmtId="180" fontId="4" fillId="0" borderId="2" xfId="0" applyNumberFormat="1" applyFont="1" applyBorder="1" applyAlignment="1">
      <alignment vertical="center" wrapText="1"/>
    </xf>
    <xf numFmtId="180" fontId="7" fillId="0" borderId="2" xfId="0" applyNumberFormat="1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1" fillId="0" borderId="0" xfId="0" applyFont="1"/>
    <xf numFmtId="0" fontId="1" fillId="0" borderId="0" xfId="0" applyFont="1" applyAlignment="1">
      <alignment horizontal="left" vertical="center" indent="15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0" fillId="0" borderId="0" xfId="0" applyAlignment="1"/>
    <xf numFmtId="0" fontId="13" fillId="2" borderId="2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9" fontId="13" fillId="2" borderId="1" xfId="0" applyNumberFormat="1" applyFont="1" applyFill="1" applyBorder="1" applyAlignment="1">
      <alignment horizontal="center" wrapText="1"/>
    </xf>
    <xf numFmtId="180" fontId="14" fillId="0" borderId="1" xfId="0" applyNumberFormat="1" applyFont="1" applyBorder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4" fillId="0" borderId="1" xfId="0" applyFont="1" applyBorder="1"/>
    <xf numFmtId="181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0" fillId="0" borderId="0" xfId="0" applyBorder="1"/>
    <xf numFmtId="0" fontId="14" fillId="0" borderId="1" xfId="0" applyFont="1" applyBorder="1" applyAlignment="1">
      <alignment horizontal="left" vertical="center" wrapText="1"/>
    </xf>
    <xf numFmtId="180" fontId="0" fillId="0" borderId="1" xfId="0" applyNumberForma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80" fontId="0" fillId="0" borderId="0" xfId="0" applyNumberFormat="1" applyBorder="1" applyAlignment="1">
      <alignment horizontal="center" vertical="center"/>
    </xf>
    <xf numFmtId="0" fontId="15" fillId="0" borderId="1" xfId="0" applyFont="1" applyBorder="1" applyAlignment="1">
      <alignment horizontal="left" vertical="top"/>
    </xf>
    <xf numFmtId="0" fontId="14" fillId="0" borderId="1" xfId="0" applyFont="1" applyBorder="1" applyAlignment="1">
      <alignment horizontal="left"/>
    </xf>
    <xf numFmtId="0" fontId="1" fillId="0" borderId="8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80" fontId="14" fillId="0" borderId="2" xfId="0" applyNumberFormat="1" applyFont="1" applyBorder="1" applyAlignment="1">
      <alignment horizontal="center" vertical="center"/>
    </xf>
    <xf numFmtId="180" fontId="14" fillId="0" borderId="3" xfId="0" applyNumberFormat="1" applyFont="1" applyBorder="1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abSelected="1" zoomScale="85" zoomScaleNormal="85" workbookViewId="0">
      <selection activeCell="C14" sqref="C14"/>
    </sheetView>
  </sheetViews>
  <sheetFormatPr defaultColWidth="8.71296296296296" defaultRowHeight="14.4"/>
  <cols>
    <col min="1" max="1" width="27.5740740740741" customWidth="1"/>
    <col min="2" max="2" width="23.712962962963" customWidth="1"/>
    <col min="3" max="3" width="46.8518518518519" customWidth="1"/>
    <col min="4" max="4" width="15.1388888888889" customWidth="1"/>
    <col min="5" max="5" width="45.1388888888889" customWidth="1"/>
    <col min="6" max="6" width="99.287037037037" customWidth="1"/>
    <col min="7" max="7" width="91.712962962963" customWidth="1"/>
    <col min="8" max="9" width="9.71296296296296" customWidth="1"/>
    <col min="10" max="10" width="9.57407407407407" customWidth="1"/>
    <col min="11" max="11" width="9.71296296296296" customWidth="1"/>
    <col min="12" max="12" width="8.42592592592593" customWidth="1"/>
    <col min="13" max="13" width="7.85185185185185" customWidth="1"/>
    <col min="14" max="14" width="8.71296296296296" customWidth="1"/>
    <col min="15" max="15" width="30.287037037037" customWidth="1"/>
  </cols>
  <sheetData>
    <row r="1" ht="17.4" spans="1:9">
      <c r="A1" s="19" t="s">
        <v>0</v>
      </c>
      <c r="B1" s="19"/>
      <c r="C1" s="19"/>
      <c r="D1" s="19"/>
      <c r="E1" s="20"/>
      <c r="F1" s="20"/>
      <c r="G1" s="20"/>
      <c r="H1" s="20"/>
      <c r="I1" s="20"/>
    </row>
    <row r="4" ht="15" customHeight="1" spans="1:9">
      <c r="A4" s="21" t="s">
        <v>1</v>
      </c>
      <c r="B4" s="21"/>
      <c r="C4" s="21"/>
      <c r="D4" s="21"/>
      <c r="E4" s="22"/>
      <c r="F4" s="22"/>
      <c r="G4" s="22"/>
      <c r="H4" s="22"/>
      <c r="I4" s="22"/>
    </row>
    <row r="5" ht="15" customHeight="1" spans="1:9">
      <c r="A5" s="21"/>
      <c r="B5" s="21"/>
      <c r="C5" s="21"/>
      <c r="D5" s="21"/>
      <c r="E5" s="22"/>
      <c r="F5" s="22"/>
      <c r="G5" s="22"/>
      <c r="H5" s="22"/>
      <c r="I5" s="22"/>
    </row>
    <row r="8" ht="15.6" spans="2:7">
      <c r="B8" s="1" t="s">
        <v>2</v>
      </c>
      <c r="C8" s="1"/>
      <c r="D8" s="23"/>
      <c r="E8" s="23"/>
      <c r="F8" s="23"/>
      <c r="G8" s="24"/>
    </row>
    <row r="9" ht="15.75" customHeight="1" spans="1:8">
      <c r="A9" s="25"/>
      <c r="B9" s="26" t="s">
        <v>3</v>
      </c>
      <c r="C9" s="26"/>
      <c r="D9" s="27"/>
      <c r="E9" s="27"/>
      <c r="F9" s="27"/>
      <c r="G9" s="27"/>
      <c r="H9" s="28"/>
    </row>
    <row r="11" spans="1:3">
      <c r="A11" s="29" t="s">
        <v>4</v>
      </c>
      <c r="B11" s="30"/>
      <c r="C11" s="31" t="s">
        <v>5</v>
      </c>
    </row>
    <row r="12" spans="1:3">
      <c r="A12" s="29" t="s">
        <v>6</v>
      </c>
      <c r="B12" s="30"/>
      <c r="C12" s="32">
        <v>2012</v>
      </c>
    </row>
    <row r="13" spans="1:3">
      <c r="A13" s="29" t="s">
        <v>7</v>
      </c>
      <c r="B13" s="30"/>
      <c r="C13" s="33">
        <v>0</v>
      </c>
    </row>
    <row r="14" spans="1:3">
      <c r="A14" s="29" t="s">
        <v>8</v>
      </c>
      <c r="B14" s="30"/>
      <c r="C14" s="34">
        <v>11386.9</v>
      </c>
    </row>
    <row r="15" spans="1:3">
      <c r="A15" s="29" t="s">
        <v>9</v>
      </c>
      <c r="B15" s="30"/>
      <c r="C15" s="34">
        <v>9562.2</v>
      </c>
    </row>
    <row r="16" spans="1:3">
      <c r="A16" s="35" t="s">
        <v>10</v>
      </c>
      <c r="B16" s="36"/>
      <c r="C16" s="34">
        <v>89.3</v>
      </c>
    </row>
    <row r="19" ht="15.6" spans="1:4">
      <c r="A19" s="1" t="s">
        <v>11</v>
      </c>
      <c r="B19" s="1"/>
      <c r="C19" s="1"/>
      <c r="D19" s="1"/>
    </row>
    <row r="20" ht="15" customHeight="1" spans="1:4">
      <c r="A20" s="26" t="s">
        <v>12</v>
      </c>
      <c r="B20" s="26"/>
      <c r="C20" s="26"/>
      <c r="D20" s="26"/>
    </row>
    <row r="21" ht="15" customHeight="1" spans="1:4">
      <c r="A21" s="26"/>
      <c r="B21" s="26"/>
      <c r="C21" s="26"/>
      <c r="D21" s="26"/>
    </row>
    <row r="22" ht="15" customHeight="1" spans="1:4">
      <c r="A22" s="26"/>
      <c r="B22" s="26"/>
      <c r="C22" s="26"/>
      <c r="D22" s="26"/>
    </row>
    <row r="24" ht="15" customHeight="1" spans="1:4">
      <c r="A24" s="37" t="s">
        <v>13</v>
      </c>
      <c r="B24" s="38"/>
      <c r="C24" s="38"/>
      <c r="D24" s="39"/>
    </row>
    <row r="25" spans="1:4">
      <c r="A25" s="40"/>
      <c r="B25" s="41"/>
      <c r="C25" s="41"/>
      <c r="D25" s="42"/>
    </row>
    <row r="26" ht="28.8" spans="1:4">
      <c r="A26" s="43" t="s">
        <v>14</v>
      </c>
      <c r="B26" s="44" t="s">
        <v>15</v>
      </c>
      <c r="C26" s="44"/>
      <c r="D26" s="44" t="s">
        <v>16</v>
      </c>
    </row>
    <row r="27" spans="1:4">
      <c r="A27" s="45" t="s">
        <v>17</v>
      </c>
      <c r="B27" s="32" t="s">
        <v>18</v>
      </c>
      <c r="C27" s="32"/>
      <c r="D27" s="46">
        <v>16.329353712725</v>
      </c>
    </row>
    <row r="28" spans="1:4">
      <c r="A28" s="45" t="s">
        <v>19</v>
      </c>
      <c r="B28" s="32" t="s">
        <v>18</v>
      </c>
      <c r="C28" s="32"/>
      <c r="D28" s="32">
        <v>17.47</v>
      </c>
    </row>
    <row r="31" ht="15.6" spans="1:3">
      <c r="A31" s="47" t="s">
        <v>20</v>
      </c>
      <c r="B31" s="47"/>
      <c r="C31" s="47"/>
    </row>
    <row r="32" ht="15.6" spans="1:4">
      <c r="A32" s="48" t="s">
        <v>21</v>
      </c>
      <c r="B32" s="48"/>
      <c r="C32" s="48"/>
      <c r="D32" s="23"/>
    </row>
    <row r="33" ht="15" customHeight="1" spans="1:4">
      <c r="A33" s="48"/>
      <c r="B33" s="48"/>
      <c r="C33" s="48"/>
      <c r="D33" s="27"/>
    </row>
    <row r="34" ht="15" customHeight="1" spans="1:4">
      <c r="A34" s="48"/>
      <c r="B34" s="48"/>
      <c r="C34" s="48"/>
      <c r="D34" s="27"/>
    </row>
    <row r="35" ht="15" customHeight="1" spans="1:5">
      <c r="A35" s="49"/>
      <c r="B35" s="49" t="s">
        <v>22</v>
      </c>
      <c r="C35" s="49" t="s">
        <v>23</v>
      </c>
      <c r="D35" s="50"/>
      <c r="E35" s="51"/>
    </row>
    <row r="36" spans="1:5">
      <c r="A36" s="52" t="s">
        <v>24</v>
      </c>
      <c r="B36" s="53">
        <v>1950505.91</v>
      </c>
      <c r="C36" s="53">
        <v>1942253.95</v>
      </c>
      <c r="D36" s="54"/>
      <c r="E36" s="51"/>
    </row>
    <row r="37" spans="1:5">
      <c r="A37" s="52" t="s">
        <v>25</v>
      </c>
      <c r="B37" s="53">
        <v>120417.3</v>
      </c>
      <c r="C37" s="53">
        <v>135963.22</v>
      </c>
      <c r="D37" s="55"/>
      <c r="E37" s="51"/>
    </row>
    <row r="38" spans="1:5">
      <c r="A38" s="52" t="s">
        <v>26</v>
      </c>
      <c r="B38" s="53">
        <v>15600</v>
      </c>
      <c r="C38" s="53">
        <v>13107.337883959</v>
      </c>
      <c r="D38" s="56"/>
      <c r="E38" s="51"/>
    </row>
    <row r="39" spans="1:5">
      <c r="A39" s="57" t="s">
        <v>27</v>
      </c>
      <c r="B39" s="53">
        <v>19775.6059999999</v>
      </c>
      <c r="C39" s="53"/>
      <c r="D39" s="51"/>
      <c r="E39" s="51"/>
    </row>
    <row r="40" spans="1:3">
      <c r="A40" s="58" t="s">
        <v>28</v>
      </c>
      <c r="B40" s="53">
        <f>B36+B37+B39+B38</f>
        <v>2106298.816</v>
      </c>
      <c r="C40" s="53">
        <f>C36+C37+C38</f>
        <v>2091324.50788396</v>
      </c>
    </row>
    <row r="44" ht="15.6" spans="1:5">
      <c r="A44" s="1" t="s">
        <v>29</v>
      </c>
      <c r="B44" s="1"/>
      <c r="C44" s="1"/>
      <c r="D44" s="1"/>
      <c r="E44" s="1"/>
    </row>
    <row r="45" ht="38.25" customHeight="1" spans="1:5">
      <c r="A45" s="59" t="s">
        <v>30</v>
      </c>
      <c r="B45" s="59"/>
      <c r="C45" s="59"/>
      <c r="D45" s="59"/>
      <c r="E45" s="59"/>
    </row>
    <row r="46" ht="86.4" spans="1:5">
      <c r="A46" s="60" t="s">
        <v>31</v>
      </c>
      <c r="B46" s="60" t="s">
        <v>32</v>
      </c>
      <c r="C46" s="61" t="s">
        <v>33</v>
      </c>
      <c r="D46" s="62"/>
      <c r="E46" s="60" t="s">
        <v>34</v>
      </c>
    </row>
    <row r="47" spans="1:5">
      <c r="A47" s="53">
        <v>-1017255.54</v>
      </c>
      <c r="B47" s="53">
        <f>C40</f>
        <v>2091324.50788396</v>
      </c>
      <c r="C47" s="63">
        <f>'Раздел 5'!M22</f>
        <v>2002809.67787523</v>
      </c>
      <c r="D47" s="64"/>
      <c r="E47" s="53">
        <f>A47+B47-C47</f>
        <v>-928740.709991271</v>
      </c>
    </row>
  </sheetData>
  <mergeCells count="22">
    <mergeCell ref="A1:D1"/>
    <mergeCell ref="B8:C8"/>
    <mergeCell ref="B9:C9"/>
    <mergeCell ref="A11:B11"/>
    <mergeCell ref="A12:B12"/>
    <mergeCell ref="A13:B13"/>
    <mergeCell ref="A14:B14"/>
    <mergeCell ref="A15:B15"/>
    <mergeCell ref="A16:B16"/>
    <mergeCell ref="A19:D19"/>
    <mergeCell ref="B26:C26"/>
    <mergeCell ref="B27:C27"/>
    <mergeCell ref="B28:C28"/>
    <mergeCell ref="A31:C31"/>
    <mergeCell ref="A44:E44"/>
    <mergeCell ref="A45:E45"/>
    <mergeCell ref="C46:D46"/>
    <mergeCell ref="C47:D47"/>
    <mergeCell ref="A32:C34"/>
    <mergeCell ref="A4:D5"/>
    <mergeCell ref="A20:D22"/>
    <mergeCell ref="A24:D25"/>
  </mergeCells>
  <pageMargins left="0.25" right="0.25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workbookViewId="0">
      <selection activeCell="A23" sqref="A23"/>
    </sheetView>
  </sheetViews>
  <sheetFormatPr defaultColWidth="8.85185185185185" defaultRowHeight="14.4"/>
  <cols>
    <col min="1" max="1" width="41" customWidth="1"/>
    <col min="2" max="11" width="10.712962962963" customWidth="1"/>
    <col min="12" max="12" width="15.1388888888889" customWidth="1"/>
    <col min="13" max="13" width="28.4259259259259" customWidth="1"/>
  </cols>
  <sheetData>
    <row r="1" ht="15.6" spans="1:13">
      <c r="A1" s="1" t="s">
        <v>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2" t="s">
        <v>36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6" spans="1:13">
      <c r="A6" s="3" t="s">
        <v>37</v>
      </c>
      <c r="B6" s="4" t="s">
        <v>38</v>
      </c>
      <c r="C6" s="4"/>
      <c r="D6" s="4"/>
      <c r="E6" s="4"/>
      <c r="F6" s="4"/>
      <c r="G6" s="4"/>
      <c r="H6" s="4"/>
      <c r="I6" s="4"/>
      <c r="J6" s="4"/>
      <c r="K6" s="4"/>
      <c r="L6" s="4"/>
      <c r="M6" s="3" t="s">
        <v>39</v>
      </c>
    </row>
    <row r="7" spans="1:13">
      <c r="A7" s="3"/>
      <c r="B7" s="4" t="s">
        <v>40</v>
      </c>
      <c r="C7" s="4" t="s">
        <v>41</v>
      </c>
      <c r="D7" s="4" t="s">
        <v>42</v>
      </c>
      <c r="E7" s="4" t="s">
        <v>43</v>
      </c>
      <c r="F7" s="4" t="s">
        <v>44</v>
      </c>
      <c r="G7" s="4" t="s">
        <v>45</v>
      </c>
      <c r="H7" s="4" t="s">
        <v>46</v>
      </c>
      <c r="I7" s="4" t="s">
        <v>47</v>
      </c>
      <c r="J7" s="4" t="s">
        <v>48</v>
      </c>
      <c r="K7" s="4" t="s">
        <v>49</v>
      </c>
      <c r="L7" s="4" t="s">
        <v>50</v>
      </c>
      <c r="M7" s="3"/>
    </row>
    <row r="8" spans="1:13">
      <c r="A8" s="4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  <c r="H8" s="4">
        <v>8</v>
      </c>
      <c r="I8" s="4">
        <v>9</v>
      </c>
      <c r="J8" s="4">
        <v>10</v>
      </c>
      <c r="K8" s="4">
        <v>11</v>
      </c>
      <c r="L8" s="4">
        <v>12</v>
      </c>
      <c r="M8" s="4">
        <v>14</v>
      </c>
    </row>
    <row r="9" ht="27.6" spans="1:13">
      <c r="A9" s="5" t="s">
        <v>51</v>
      </c>
      <c r="B9" s="6">
        <v>25079</v>
      </c>
      <c r="C9" s="6">
        <v>25079</v>
      </c>
      <c r="D9" s="6">
        <v>25079</v>
      </c>
      <c r="E9" s="6">
        <v>48162</v>
      </c>
      <c r="F9" s="6">
        <v>25079</v>
      </c>
      <c r="G9" s="6">
        <v>25079</v>
      </c>
      <c r="H9" s="6">
        <v>25079</v>
      </c>
      <c r="I9" s="6">
        <v>25079</v>
      </c>
      <c r="J9" s="6">
        <v>23159</v>
      </c>
      <c r="K9" s="6">
        <v>43376.88</v>
      </c>
      <c r="L9" s="16">
        <v>49202</v>
      </c>
      <c r="M9" s="6">
        <f t="shared" ref="M9:M15" si="0">SUM(B9:L9)</f>
        <v>339452.88</v>
      </c>
    </row>
    <row r="10" spans="1:13">
      <c r="A10" s="7" t="s">
        <v>52</v>
      </c>
      <c r="B10" s="8">
        <v>12340</v>
      </c>
      <c r="C10" s="6">
        <v>12340</v>
      </c>
      <c r="D10" s="6">
        <v>12699</v>
      </c>
      <c r="E10" s="6">
        <v>12340</v>
      </c>
      <c r="F10" s="6">
        <v>12340</v>
      </c>
      <c r="G10" s="6">
        <v>12340</v>
      </c>
      <c r="H10" s="6">
        <v>12699</v>
      </c>
      <c r="I10" s="6">
        <v>12699</v>
      </c>
      <c r="J10" s="6">
        <v>12340</v>
      </c>
      <c r="K10" s="6">
        <v>9024</v>
      </c>
      <c r="L10" s="16">
        <v>29200</v>
      </c>
      <c r="M10" s="6">
        <f t="shared" si="0"/>
        <v>150361</v>
      </c>
    </row>
    <row r="11" spans="1:13">
      <c r="A11" s="5" t="s">
        <v>53</v>
      </c>
      <c r="B11" s="6">
        <v>52468</v>
      </c>
      <c r="C11" s="6">
        <v>35223.04</v>
      </c>
      <c r="D11" s="6">
        <v>17539.27</v>
      </c>
      <c r="E11" s="6">
        <v>16740.87</v>
      </c>
      <c r="F11" s="6">
        <v>17540.87</v>
      </c>
      <c r="G11" s="6">
        <v>18255.77</v>
      </c>
      <c r="H11" s="6">
        <v>18090.88</v>
      </c>
      <c r="I11" s="6">
        <v>18640.88</v>
      </c>
      <c r="J11" s="6">
        <v>17442.88</v>
      </c>
      <c r="K11" s="6">
        <v>16442.88</v>
      </c>
      <c r="L11" s="16">
        <v>34620.76</v>
      </c>
      <c r="M11" s="6">
        <f t="shared" si="0"/>
        <v>263006.1</v>
      </c>
    </row>
    <row r="12" ht="27.6" spans="1:13">
      <c r="A12" s="7" t="s">
        <v>54</v>
      </c>
      <c r="B12" s="9">
        <f>7417-251.16</f>
        <v>7165.84</v>
      </c>
      <c r="C12" s="9">
        <v>1200</v>
      </c>
      <c r="D12" s="9">
        <v>4421.5</v>
      </c>
      <c r="E12" s="9">
        <f>17458.16-5576</f>
        <v>11882.16</v>
      </c>
      <c r="F12" s="9">
        <v>4461.76</v>
      </c>
      <c r="G12" s="9">
        <v>16001.36</v>
      </c>
      <c r="H12" s="9">
        <v>8925</v>
      </c>
      <c r="I12" s="9">
        <v>8407.8</v>
      </c>
      <c r="J12" s="9">
        <v>6771.5</v>
      </c>
      <c r="K12" s="9">
        <v>2950</v>
      </c>
      <c r="L12" s="17">
        <v>14150</v>
      </c>
      <c r="M12" s="6">
        <f t="shared" si="0"/>
        <v>86336.92</v>
      </c>
    </row>
    <row r="13" ht="41.4" spans="1:13">
      <c r="A13" s="5" t="s">
        <v>55</v>
      </c>
      <c r="B13" s="9">
        <v>17292.96</v>
      </c>
      <c r="C13" s="9">
        <v>16266.7</v>
      </c>
      <c r="D13" s="9">
        <v>23565.39</v>
      </c>
      <c r="E13" s="9">
        <v>45162.38</v>
      </c>
      <c r="F13" s="9">
        <f>19522.61-88.59</f>
        <v>19434.02</v>
      </c>
      <c r="G13" s="9">
        <v>11410.06</v>
      </c>
      <c r="H13" s="9">
        <v>15193.74</v>
      </c>
      <c r="I13" s="9">
        <v>21445.25</v>
      </c>
      <c r="J13" s="9">
        <v>49356.2</v>
      </c>
      <c r="K13" s="9">
        <v>17239.54</v>
      </c>
      <c r="L13" s="17">
        <v>61911.03</v>
      </c>
      <c r="M13" s="6">
        <f t="shared" si="0"/>
        <v>298277.27</v>
      </c>
    </row>
    <row r="14" spans="1:13">
      <c r="A14" s="7" t="s">
        <v>56</v>
      </c>
      <c r="B14" s="6">
        <f>SUM(B15:B19)</f>
        <v>530</v>
      </c>
      <c r="C14" s="6">
        <f t="shared" ref="C14:L14" si="1">SUM(C15:C19)</f>
        <v>0</v>
      </c>
      <c r="D14" s="6">
        <f t="shared" si="1"/>
        <v>0</v>
      </c>
      <c r="E14" s="6">
        <f t="shared" si="1"/>
        <v>9743.99</v>
      </c>
      <c r="F14" s="6">
        <f t="shared" si="1"/>
        <v>0</v>
      </c>
      <c r="G14" s="6">
        <f t="shared" si="1"/>
        <v>0</v>
      </c>
      <c r="H14" s="6">
        <f t="shared" si="1"/>
        <v>0</v>
      </c>
      <c r="I14" s="6">
        <f t="shared" si="1"/>
        <v>0</v>
      </c>
      <c r="J14" s="6">
        <f t="shared" si="1"/>
        <v>5275.01</v>
      </c>
      <c r="K14" s="6">
        <f t="shared" si="1"/>
        <v>0</v>
      </c>
      <c r="L14" s="6">
        <f t="shared" si="1"/>
        <v>1918.33</v>
      </c>
      <c r="M14" s="6">
        <f t="shared" si="0"/>
        <v>17467.33</v>
      </c>
    </row>
    <row r="15" spans="1:13">
      <c r="A15" s="10" t="s">
        <v>57</v>
      </c>
      <c r="B15" s="11">
        <v>530</v>
      </c>
      <c r="C15" s="12"/>
      <c r="D15" s="11"/>
      <c r="E15" s="12"/>
      <c r="F15" s="11"/>
      <c r="G15" s="11"/>
      <c r="H15" s="11"/>
      <c r="I15" s="11"/>
      <c r="J15" s="11"/>
      <c r="K15" s="11"/>
      <c r="L15" s="18"/>
      <c r="M15" s="12">
        <f t="shared" si="0"/>
        <v>530</v>
      </c>
    </row>
    <row r="16" spans="1:13">
      <c r="A16" s="10" t="s">
        <v>58</v>
      </c>
      <c r="B16" s="11"/>
      <c r="C16" s="12"/>
      <c r="D16" s="11"/>
      <c r="E16" s="12">
        <v>9224.99</v>
      </c>
      <c r="F16" s="11"/>
      <c r="G16" s="11"/>
      <c r="H16" s="11"/>
      <c r="I16" s="11"/>
      <c r="J16" s="11"/>
      <c r="K16" s="11"/>
      <c r="L16" s="18"/>
      <c r="M16" s="12">
        <f t="shared" ref="M16:M22" si="2">SUM(B16:L16)</f>
        <v>9224.99</v>
      </c>
    </row>
    <row r="17" spans="1:13">
      <c r="A17" s="10" t="s">
        <v>59</v>
      </c>
      <c r="B17" s="11"/>
      <c r="C17" s="11"/>
      <c r="D17" s="11"/>
      <c r="E17" s="11">
        <v>519</v>
      </c>
      <c r="F17" s="11"/>
      <c r="G17" s="11"/>
      <c r="H17" s="11"/>
      <c r="I17" s="11"/>
      <c r="J17" s="11"/>
      <c r="K17" s="11"/>
      <c r="L17" s="18"/>
      <c r="M17" s="12">
        <f t="shared" si="2"/>
        <v>519</v>
      </c>
    </row>
    <row r="18" spans="1:13">
      <c r="A18" s="10" t="s">
        <v>60</v>
      </c>
      <c r="B18" s="11"/>
      <c r="C18" s="11"/>
      <c r="D18" s="11"/>
      <c r="E18" s="11"/>
      <c r="F18" s="11"/>
      <c r="G18" s="11"/>
      <c r="H18" s="11"/>
      <c r="I18" s="11"/>
      <c r="J18" s="11">
        <v>5275.01</v>
      </c>
      <c r="K18" s="11"/>
      <c r="L18" s="18"/>
      <c r="M18" s="12">
        <f t="shared" si="2"/>
        <v>5275.01</v>
      </c>
    </row>
    <row r="19" spans="1:13">
      <c r="A19" s="10" t="s">
        <v>61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8">
        <v>1918.33</v>
      </c>
      <c r="M19" s="12">
        <f t="shared" si="2"/>
        <v>1918.33</v>
      </c>
    </row>
    <row r="20" spans="1:13">
      <c r="A20" s="7" t="s">
        <v>62</v>
      </c>
      <c r="B20" s="11">
        <v>56022.3416458717</v>
      </c>
      <c r="C20" s="11">
        <v>56022.3416458717</v>
      </c>
      <c r="D20" s="11">
        <v>56022.3416458717</v>
      </c>
      <c r="E20" s="11">
        <v>56022.3416458717</v>
      </c>
      <c r="F20" s="11">
        <v>56022.3416458717</v>
      </c>
      <c r="G20" s="11">
        <v>56022.3416458717</v>
      </c>
      <c r="H20" s="11">
        <v>60032.33</v>
      </c>
      <c r="I20" s="11">
        <v>60032.33</v>
      </c>
      <c r="J20" s="11">
        <v>60032.33</v>
      </c>
      <c r="K20" s="11">
        <v>60032.33</v>
      </c>
      <c r="L20" s="18">
        <v>120064.66</v>
      </c>
      <c r="M20" s="12">
        <f t="shared" si="2"/>
        <v>696328.02987523</v>
      </c>
    </row>
    <row r="21" spans="1:13">
      <c r="A21" s="7" t="s">
        <v>63</v>
      </c>
      <c r="B21" s="11">
        <v>27998.58</v>
      </c>
      <c r="C21" s="11">
        <v>0</v>
      </c>
      <c r="D21" s="11">
        <v>13029.096</v>
      </c>
      <c r="E21" s="11">
        <v>5414.496</v>
      </c>
      <c r="F21" s="11">
        <v>24009.984</v>
      </c>
      <c r="G21" s="11">
        <v>0</v>
      </c>
      <c r="H21" s="11">
        <v>10276.248</v>
      </c>
      <c r="I21" s="11">
        <v>0</v>
      </c>
      <c r="J21" s="11">
        <v>10969.14</v>
      </c>
      <c r="K21" s="11">
        <v>21607.836</v>
      </c>
      <c r="L21" s="18">
        <v>38274.768</v>
      </c>
      <c r="M21" s="12">
        <f t="shared" si="2"/>
        <v>151580.148</v>
      </c>
    </row>
    <row r="22" spans="1:13">
      <c r="A22" s="13" t="s">
        <v>64</v>
      </c>
      <c r="B22" s="6">
        <f>B9+B11+B12+B13+B14+B10+B20+B21</f>
        <v>198896.721645872</v>
      </c>
      <c r="C22" s="6">
        <f t="shared" ref="C22:L22" si="3">C9+C11+C12+C13+C14+C10+C20+C21</f>
        <v>146131.081645872</v>
      </c>
      <c r="D22" s="6">
        <f t="shared" si="3"/>
        <v>152355.597645872</v>
      </c>
      <c r="E22" s="6">
        <f t="shared" si="3"/>
        <v>205468.237645872</v>
      </c>
      <c r="F22" s="6">
        <f t="shared" si="3"/>
        <v>158887.975645872</v>
      </c>
      <c r="G22" s="6">
        <f t="shared" si="3"/>
        <v>139108.531645872</v>
      </c>
      <c r="H22" s="6">
        <f t="shared" si="3"/>
        <v>150296.198</v>
      </c>
      <c r="I22" s="6">
        <f t="shared" si="3"/>
        <v>146304.26</v>
      </c>
      <c r="J22" s="6">
        <f t="shared" si="3"/>
        <v>185346.06</v>
      </c>
      <c r="K22" s="6">
        <f t="shared" si="3"/>
        <v>170673.466</v>
      </c>
      <c r="L22" s="6">
        <f t="shared" si="3"/>
        <v>349341.548</v>
      </c>
      <c r="M22" s="6">
        <f t="shared" si="2"/>
        <v>2002809.67787523</v>
      </c>
    </row>
    <row r="23" spans="1:7">
      <c r="A23" s="14"/>
      <c r="B23" s="15"/>
      <c r="C23" s="15"/>
      <c r="D23" s="15"/>
      <c r="E23" s="15"/>
      <c r="F23" s="15"/>
      <c r="G23" s="15"/>
    </row>
    <row r="24" spans="2:12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</row>
  </sheetData>
  <mergeCells count="5">
    <mergeCell ref="A1:M1"/>
    <mergeCell ref="B6:L6"/>
    <mergeCell ref="A6:A7"/>
    <mergeCell ref="M6:M7"/>
    <mergeCell ref="A2:M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Раздел 1-4</vt:lpstr>
      <vt:lpstr>Раздел 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Воронкин Никита Валентинович</dc:creator>
  <cp:lastModifiedBy>Happy</cp:lastModifiedBy>
  <dcterms:created xsi:type="dcterms:W3CDTF">2006-09-16T00:00:00Z</dcterms:created>
  <dcterms:modified xsi:type="dcterms:W3CDTF">2025-03-26T00:30:34Z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4A9486F929DE40B083E20595C804456F_13</vt:lpwstr>
  </property>
  <property fmtid="{D5CDD505-2E9C-101B-9397-08002B2CF9AE}" pid="3" name="KSOProductBuildVer">
    <vt:lpwstr>1049-12.2.0.20326</vt:lpwstr>
  </property>
  <property fmtid="{D5CDD505-2E9C-101B-9397-08002B2CF9AE}" pid="4" name="KSOReadingLayout">
    <vt:bool>true</vt:bool>
  </property>
</Properties>
</file>