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75"/>
  </bookViews>
  <sheets>
    <sheet name="Раздел 1-4" sheetId="1" r:id="rId1"/>
    <sheet name="Раздел 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<sst xmlns="http://schemas.openxmlformats.org/spreadsheetml/2006/main" count="66" uniqueCount="65">
  <si>
    <t xml:space="preserve">   ООО «Жилищное управление ЖБК-1»</t>
  </si>
  <si>
    <t>Отчет управляющей организации о выполнении условий договора управления многоквартирным домом по адресу: г. Белгород, ул. Машковцева, д. 22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</si>
  <si>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</si>
  <si>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</si>
  <si>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</si>
  <si>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г. Белгород, ул. Машковцева, д. 22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</si>
  <si>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</si>
  <si>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</si>
  <si>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</si>
  <si>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</si>
  <si>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</si>
  <si>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</si>
  <si>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</si>
  <si>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</si>
  <si>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</si>
  <si>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</si>
  <si>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</si>
  <si>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</si>
  <si>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</si>
  <si>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</si>
  <si>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</si>
  <si>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</si>
  <si>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</si>
  <si>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</si>
  <si>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</si>
  <si>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</si>
  <si>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</si>
  <si>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Перерасчёт  ОДН за 2023 год 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</si>
  <si>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</si>
  <si>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</si>
  <si>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</si>
  <si>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</si>
  <si>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</si>
  <si>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</si>
  <si>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</si>
  <si>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</si>
  <si>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</si>
  <si>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</si>
  <si>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</si>
  <si>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</si>
  <si>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</si>
  <si>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</si>
  <si>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</si>
  <si>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</si>
  <si>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</si>
  <si>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</si>
  <si>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</si>
  <si>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</si>
  <si>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</si>
  <si>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</si>
  <si>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ноябрь-декабрь</t>
  </si>
  <si>
    <t>1.  Содержание помещений общего пользования</t>
  </si>
  <si>
    <t>2. Уборка мусоропроводов.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</si>
  <si>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</si>
  <si>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</si>
  <si>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</si>
  <si>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</si>
  <si>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Герметизация швов</t>
  </si>
  <si>
    <t xml:space="preserve">Герметизация балконов,лоджий </t>
  </si>
  <si>
    <t>Окраска  фасадной краской</t>
  </si>
  <si>
    <t>Окраска деревьев</t>
  </si>
  <si>
    <t>Ремонт коллектора</t>
  </si>
  <si>
    <t>7. Услуга управления</t>
  </si>
  <si>
    <t>8. Оплачено ресурсоснабжающим организациям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</si>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</sst>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0.00_ "/>
  </numFmts>
  <fonts count="35">
    <font>
      <sz val="11"/>
      <color theme="1"/>
      <name val="Calibri"/>
      <charset val="134"/>
      <scheme val="minor"/>
    </font>
    <font>
      <b/>
      <sz val="12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0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b/>
      <sz val="10"/>
      <color rgb="FF000000"/>
      <name val="Calibri"/>
      <charset val="204"/>
      <scheme val="minor"/>
    </font>
    <font>
      <sz val="10"/>
      <name val="Calibri"/>
      <charset val="204"/>
      <scheme val="minor"/>
    </font>
    <font>
      <b/>
      <sz val="7"/>
      <name val="Arial Cyr"/>
      <charset val="204"/>
    </font>
    <font>
      <b/>
      <sz val="14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1"/>
      <color rgb="FF000000"/>
      <name val="Times New Roman"/>
      <charset val="204"/>
    </font>
    <font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top" wrapText="1"/>
    </xf>
    <xf numFmtId="18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180" fontId="6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180" fontId="7" fillId="0" borderId="1" xfId="0" applyNumberFormat="1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right" vertical="center" wrapText="1"/>
    </xf>
    <xf numFmtId="180" fontId="0" fillId="0" borderId="0" xfId="0" applyNumberForma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/>
    <xf numFmtId="0" fontId="1" fillId="0" borderId="0" xfId="0" applyFont="1" applyAlignment="1">
      <alignment horizontal="left" vertical="center" indent="15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/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180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13" fillId="2" borderId="1" xfId="0" applyNumberFormat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/>
    <xf numFmtId="18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1" xfId="0" applyFont="1" applyBorder="1" applyAlignment="1">
      <alignment horizontal="left" vertical="center" wrapText="1"/>
    </xf>
    <xf numFmtId="180" fontId="0" fillId="0" borderId="1" xfId="0" applyNumberForma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80" fontId="14" fillId="0" borderId="2" xfId="0" applyNumberFormat="1" applyFont="1" applyBorder="1" applyAlignment="1">
      <alignment horizontal="center" vertical="center"/>
    </xf>
    <xf numFmtId="180" fontId="14" fillId="0" borderId="3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zoomScale="85" zoomScaleNormal="85" workbookViewId="0">
      <selection activeCell="C15" sqref="C15"/>
    </sheetView>
  </sheetViews>
  <sheetFormatPr defaultColWidth="8.71296296296296" defaultRowHeight="14.4"/>
  <cols>
    <col min="1" max="1" width="27.5740740740741" customWidth="1"/>
    <col min="2" max="2" width="23.712962962963" customWidth="1"/>
    <col min="3" max="3" width="46.8518518518519" customWidth="1"/>
    <col min="4" max="4" width="15.1388888888889" customWidth="1"/>
    <col min="5" max="5" width="45.1388888888889" customWidth="1"/>
    <col min="6" max="6" width="99.287037037037" customWidth="1"/>
    <col min="7" max="7" width="91.712962962963" customWidth="1"/>
    <col min="8" max="9" width="9.71296296296296" customWidth="1"/>
    <col min="10" max="10" width="9.57407407407407" customWidth="1"/>
    <col min="11" max="11" width="9.71296296296296" customWidth="1"/>
    <col min="12" max="12" width="8.42592592592593" customWidth="1"/>
    <col min="13" max="13" width="7.85185185185185" customWidth="1"/>
    <col min="14" max="14" width="8.71296296296296" customWidth="1"/>
    <col min="15" max="15" width="30.287037037037" customWidth="1"/>
  </cols>
  <sheetData>
    <row r="1" ht="17.4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4" ht="15" customHeight="1" spans="1:9">
      <c r="A4" s="18" t="s">
        <v>1</v>
      </c>
      <c r="B4" s="18"/>
      <c r="C4" s="18"/>
      <c r="D4" s="18"/>
      <c r="E4" s="19"/>
      <c r="F4" s="19"/>
      <c r="G4" s="19"/>
      <c r="H4" s="19"/>
      <c r="I4" s="19"/>
    </row>
    <row r="5" ht="15" customHeight="1" spans="1:9">
      <c r="A5" s="18"/>
      <c r="B5" s="18"/>
      <c r="C5" s="18"/>
      <c r="D5" s="18"/>
      <c r="E5" s="19"/>
      <c r="F5" s="19"/>
      <c r="G5" s="19"/>
      <c r="H5" s="19"/>
      <c r="I5" s="19"/>
    </row>
    <row r="8" ht="15.6" spans="2:7">
      <c r="B8" s="1" t="s">
        <v>2</v>
      </c>
      <c r="C8" s="1"/>
      <c r="D8" s="20"/>
      <c r="E8" s="20"/>
      <c r="F8" s="20"/>
      <c r="G8" s="21"/>
    </row>
    <row r="9" ht="15.75" customHeight="1" spans="1:8">
      <c r="A9" s="22"/>
      <c r="B9" s="23" t="s">
        <v>3</v>
      </c>
      <c r="C9" s="23"/>
      <c r="D9" s="24"/>
      <c r="E9" s="24"/>
      <c r="F9" s="24"/>
      <c r="G9" s="24"/>
      <c r="H9" s="25"/>
    </row>
    <row r="11" spans="1:3">
      <c r="A11" s="26" t="s">
        <v>4</v>
      </c>
      <c r="B11" s="27"/>
      <c r="C11" s="28" t="s">
        <v>5</v>
      </c>
    </row>
    <row r="12" spans="1:3">
      <c r="A12" s="26" t="s">
        <v>6</v>
      </c>
      <c r="B12" s="27"/>
      <c r="C12" s="29">
        <v>2005</v>
      </c>
    </row>
    <row r="13" spans="1:3">
      <c r="A13" s="26" t="s">
        <v>7</v>
      </c>
      <c r="B13" s="27"/>
      <c r="C13" s="30">
        <v>0.08</v>
      </c>
    </row>
    <row r="14" spans="1:3">
      <c r="A14" s="26" t="s">
        <v>8</v>
      </c>
      <c r="B14" s="27"/>
      <c r="C14" s="28">
        <v>7373.4</v>
      </c>
    </row>
    <row r="15" spans="1:3">
      <c r="A15" s="26" t="s">
        <v>9</v>
      </c>
      <c r="B15" s="27"/>
      <c r="C15" s="28">
        <v>5559.2</v>
      </c>
    </row>
    <row r="16" spans="1:3">
      <c r="A16" s="31" t="s">
        <v>10</v>
      </c>
      <c r="B16" s="32"/>
      <c r="C16" s="28">
        <v>143.4</v>
      </c>
    </row>
    <row r="19" ht="15.6" spans="1:4">
      <c r="A19" s="1" t="s">
        <v>11</v>
      </c>
      <c r="B19" s="1"/>
      <c r="C19" s="1"/>
      <c r="D19" s="1"/>
    </row>
    <row r="20" ht="15" customHeight="1" spans="1:4">
      <c r="A20" s="23" t="s">
        <v>12</v>
      </c>
      <c r="B20" s="23"/>
      <c r="C20" s="23"/>
      <c r="D20" s="23"/>
    </row>
    <row r="21" ht="15" customHeight="1" spans="1:4">
      <c r="A21" s="23"/>
      <c r="B21" s="23"/>
      <c r="C21" s="23"/>
      <c r="D21" s="23"/>
    </row>
    <row r="22" ht="15" customHeight="1" spans="1:4">
      <c r="A22" s="23"/>
      <c r="B22" s="23"/>
      <c r="C22" s="23"/>
      <c r="D22" s="23"/>
    </row>
    <row r="24" ht="15" customHeight="1" spans="1:4">
      <c r="A24" s="33" t="s">
        <v>13</v>
      </c>
      <c r="B24" s="34"/>
      <c r="C24" s="34"/>
      <c r="D24" s="35"/>
    </row>
    <row r="25" spans="1:4">
      <c r="A25" s="36"/>
      <c r="B25" s="37"/>
      <c r="C25" s="37"/>
      <c r="D25" s="38"/>
    </row>
    <row r="26" ht="28.8" spans="1:4">
      <c r="A26" s="39" t="s">
        <v>14</v>
      </c>
      <c r="B26" s="40" t="s">
        <v>15</v>
      </c>
      <c r="C26" s="40"/>
      <c r="D26" s="40" t="s">
        <v>16</v>
      </c>
    </row>
    <row r="27" spans="1:4">
      <c r="A27" s="41" t="s">
        <v>17</v>
      </c>
      <c r="B27" s="29" t="s">
        <v>18</v>
      </c>
      <c r="C27" s="29"/>
      <c r="D27" s="42">
        <v>18.1910865092982</v>
      </c>
    </row>
    <row r="28" spans="1:4">
      <c r="A28" s="41" t="s">
        <v>19</v>
      </c>
      <c r="B28" s="29" t="s">
        <v>18</v>
      </c>
      <c r="C28" s="29"/>
      <c r="D28" s="29">
        <v>19.47</v>
      </c>
    </row>
    <row r="31" ht="15.6" spans="1:3">
      <c r="A31" s="43" t="s">
        <v>20</v>
      </c>
      <c r="B31" s="43"/>
      <c r="C31" s="43"/>
    </row>
    <row r="32" ht="15.6" spans="1:4">
      <c r="A32" s="44" t="s">
        <v>21</v>
      </c>
      <c r="B32" s="44"/>
      <c r="C32" s="44"/>
      <c r="D32" s="20"/>
    </row>
    <row r="33" ht="15" customHeight="1" spans="1:4">
      <c r="A33" s="44"/>
      <c r="B33" s="44"/>
      <c r="C33" s="44"/>
      <c r="D33" s="24"/>
    </row>
    <row r="34" ht="15" customHeight="1" spans="1:4">
      <c r="A34" s="44"/>
      <c r="B34" s="44"/>
      <c r="C34" s="44"/>
      <c r="D34" s="24"/>
    </row>
    <row r="35" ht="15" customHeight="1" spans="1:5">
      <c r="A35" s="45"/>
      <c r="B35" s="45" t="s">
        <v>22</v>
      </c>
      <c r="C35" s="45" t="s">
        <v>23</v>
      </c>
      <c r="D35" s="46"/>
      <c r="E35" s="47"/>
    </row>
    <row r="36" spans="1:5">
      <c r="A36" s="48" t="s">
        <v>24</v>
      </c>
      <c r="B36" s="49">
        <v>1285977.6</v>
      </c>
      <c r="C36" s="49">
        <v>1236478.74</v>
      </c>
      <c r="D36" s="50"/>
      <c r="E36" s="47"/>
    </row>
    <row r="37" spans="1:5">
      <c r="A37" s="48" t="s">
        <v>25</v>
      </c>
      <c r="B37" s="49">
        <v>70334.94</v>
      </c>
      <c r="C37" s="49">
        <v>84827.32</v>
      </c>
      <c r="D37" s="51"/>
      <c r="E37" s="47"/>
    </row>
    <row r="38" spans="1:5">
      <c r="A38" s="48" t="s">
        <v>26</v>
      </c>
      <c r="B38" s="49">
        <v>11700</v>
      </c>
      <c r="C38" s="49">
        <v>6900</v>
      </c>
      <c r="D38" s="52"/>
      <c r="E38" s="47"/>
    </row>
    <row r="39" spans="1:5">
      <c r="A39" s="53" t="s">
        <v>27</v>
      </c>
      <c r="B39" s="49">
        <v>-51729.05</v>
      </c>
      <c r="C39" s="49"/>
      <c r="D39" s="47"/>
      <c r="E39" s="47"/>
    </row>
    <row r="40" spans="1:3">
      <c r="A40" s="54" t="s">
        <v>28</v>
      </c>
      <c r="B40" s="49">
        <f>B36+B37+B39+B38</f>
        <v>1316283.49</v>
      </c>
      <c r="C40" s="49">
        <f>C36+C37+C38</f>
        <v>1328206.06</v>
      </c>
    </row>
    <row r="44" ht="15.6" spans="1:5">
      <c r="A44" s="1" t="s">
        <v>29</v>
      </c>
      <c r="B44" s="1"/>
      <c r="C44" s="1"/>
      <c r="D44" s="1"/>
      <c r="E44" s="1"/>
    </row>
    <row r="45" ht="38.25" customHeight="1" spans="1:5">
      <c r="A45" s="55" t="s">
        <v>30</v>
      </c>
      <c r="B45" s="55"/>
      <c r="C45" s="55"/>
      <c r="D45" s="55"/>
      <c r="E45" s="55"/>
    </row>
    <row r="46" ht="86.4" spans="1:5">
      <c r="A46" s="56" t="s">
        <v>31</v>
      </c>
      <c r="B46" s="56" t="s">
        <v>32</v>
      </c>
      <c r="C46" s="57" t="s">
        <v>33</v>
      </c>
      <c r="D46" s="58"/>
      <c r="E46" s="56" t="s">
        <v>34</v>
      </c>
    </row>
    <row r="47" spans="1:5">
      <c r="A47" s="49">
        <v>-335005.81</v>
      </c>
      <c r="B47" s="49">
        <f>C40</f>
        <v>1328206.06</v>
      </c>
      <c r="C47" s="59">
        <f>'Раздел 5'!M22</f>
        <v>1485012.25892483</v>
      </c>
      <c r="D47" s="60"/>
      <c r="E47" s="49">
        <f>A47+B47-C47</f>
        <v>-491812.008924833</v>
      </c>
    </row>
  </sheetData>
  <mergeCells count="22">
    <mergeCell ref="A1:D1"/>
    <mergeCell ref="B8:C8"/>
    <mergeCell ref="B9:C9"/>
    <mergeCell ref="A11:B11"/>
    <mergeCell ref="A12:B12"/>
    <mergeCell ref="A13:B13"/>
    <mergeCell ref="A14:B14"/>
    <mergeCell ref="A15:B15"/>
    <mergeCell ref="A16:B16"/>
    <mergeCell ref="A19:D19"/>
    <mergeCell ref="B26:C26"/>
    <mergeCell ref="B27:C27"/>
    <mergeCell ref="B28:C28"/>
    <mergeCell ref="A31:C31"/>
    <mergeCell ref="A44:E44"/>
    <mergeCell ref="A45:E45"/>
    <mergeCell ref="C46:D46"/>
    <mergeCell ref="C47:D47"/>
    <mergeCell ref="A4:D5"/>
    <mergeCell ref="A20:D22"/>
    <mergeCell ref="A24:D25"/>
    <mergeCell ref="A32:C34"/>
  </mergeCells>
  <pageMargins left="0.25" right="0.2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J26" sqref="J26"/>
    </sheetView>
  </sheetViews>
  <sheetFormatPr defaultColWidth="8.85185185185185" defaultRowHeight="14.4"/>
  <cols>
    <col min="1" max="1" width="41" customWidth="1"/>
    <col min="2" max="11" width="10.6666666666667" customWidth="1"/>
    <col min="12" max="12" width="15.1111111111111" customWidth="1"/>
    <col min="13" max="13" width="28.4444444444444" customWidth="1"/>
  </cols>
  <sheetData>
    <row r="1" ht="15.6" spans="1:13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" customHeight="1" spans="1:13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3">
      <c r="A6" s="3" t="s">
        <v>37</v>
      </c>
      <c r="B6" s="4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3" t="s">
        <v>39</v>
      </c>
    </row>
    <row r="7" spans="1:13">
      <c r="A7" s="3"/>
      <c r="B7" s="4" t="s">
        <v>40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45</v>
      </c>
      <c r="H7" s="4" t="s">
        <v>46</v>
      </c>
      <c r="I7" s="4" t="s">
        <v>47</v>
      </c>
      <c r="J7" s="4" t="s">
        <v>48</v>
      </c>
      <c r="K7" s="4" t="s">
        <v>49</v>
      </c>
      <c r="L7" s="4" t="s">
        <v>50</v>
      </c>
      <c r="M7" s="3"/>
    </row>
    <row r="8" spans="1:13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14</v>
      </c>
    </row>
    <row r="9" ht="27.6" spans="1:13">
      <c r="A9" s="5" t="s">
        <v>51</v>
      </c>
      <c r="B9" s="6">
        <v>10230</v>
      </c>
      <c r="C9" s="6">
        <v>10230</v>
      </c>
      <c r="D9" s="6">
        <v>10230</v>
      </c>
      <c r="E9" s="6">
        <v>17620.8</v>
      </c>
      <c r="F9" s="6">
        <v>10230</v>
      </c>
      <c r="G9" s="6">
        <v>10080</v>
      </c>
      <c r="H9" s="6">
        <v>10230</v>
      </c>
      <c r="I9" s="6">
        <v>10230</v>
      </c>
      <c r="J9" s="6">
        <v>10230</v>
      </c>
      <c r="K9" s="6">
        <v>18167.78</v>
      </c>
      <c r="L9" s="6">
        <v>18730</v>
      </c>
      <c r="M9" s="6">
        <f t="shared" ref="M9:M22" si="0">SUM(B9:L9)</f>
        <v>136208.58</v>
      </c>
    </row>
    <row r="10" spans="1:13">
      <c r="A10" s="7" t="s">
        <v>52</v>
      </c>
      <c r="B10" s="8">
        <v>35588</v>
      </c>
      <c r="C10" s="6">
        <v>20407.3</v>
      </c>
      <c r="D10" s="6">
        <v>10411.4</v>
      </c>
      <c r="E10" s="6">
        <v>8550</v>
      </c>
      <c r="F10" s="6">
        <v>9150</v>
      </c>
      <c r="G10" s="6"/>
      <c r="H10" s="6"/>
      <c r="I10" s="6"/>
      <c r="J10" s="6"/>
      <c r="K10" s="6"/>
      <c r="L10" s="6"/>
      <c r="M10" s="6">
        <f t="shared" si="0"/>
        <v>84106.7</v>
      </c>
    </row>
    <row r="11" spans="1:13">
      <c r="A11" s="5" t="s">
        <v>53</v>
      </c>
      <c r="B11" s="6">
        <v>277.98</v>
      </c>
      <c r="C11" s="6">
        <v>277.98</v>
      </c>
      <c r="D11" s="6">
        <v>277.98</v>
      </c>
      <c r="E11" s="6">
        <v>277.98</v>
      </c>
      <c r="F11" s="6">
        <v>277.98</v>
      </c>
      <c r="G11" s="6">
        <v>9558</v>
      </c>
      <c r="H11" s="6">
        <v>9427.98</v>
      </c>
      <c r="I11" s="6">
        <v>10156.98</v>
      </c>
      <c r="J11" s="6">
        <v>9893.98</v>
      </c>
      <c r="K11" s="6">
        <v>8277.98</v>
      </c>
      <c r="L11" s="6">
        <v>24007.94</v>
      </c>
      <c r="M11" s="6">
        <f t="shared" si="0"/>
        <v>72712.76</v>
      </c>
    </row>
    <row r="12" ht="27.6" spans="1:13">
      <c r="A12" s="7" t="s">
        <v>54</v>
      </c>
      <c r="B12" s="9">
        <v>1350</v>
      </c>
      <c r="C12" s="9">
        <v>1800</v>
      </c>
      <c r="D12" s="9">
        <v>2600</v>
      </c>
      <c r="E12" s="6">
        <v>9500</v>
      </c>
      <c r="F12" s="9">
        <v>48883.88</v>
      </c>
      <c r="G12" s="9">
        <v>24692.63</v>
      </c>
      <c r="H12" s="9">
        <v>8150</v>
      </c>
      <c r="I12" s="9">
        <v>6900</v>
      </c>
      <c r="J12" s="9">
        <v>7900</v>
      </c>
      <c r="K12" s="9">
        <v>12325</v>
      </c>
      <c r="L12" s="9">
        <v>12415</v>
      </c>
      <c r="M12" s="6">
        <f t="shared" si="0"/>
        <v>136516.51</v>
      </c>
    </row>
    <row r="13" ht="41.4" spans="1:13">
      <c r="A13" s="5" t="s">
        <v>55</v>
      </c>
      <c r="B13" s="9">
        <v>11369.1</v>
      </c>
      <c r="C13" s="9">
        <v>18191.84</v>
      </c>
      <c r="D13" s="9">
        <v>19641.64</v>
      </c>
      <c r="E13" s="9">
        <v>12997.68</v>
      </c>
      <c r="F13" s="9">
        <v>11213.64</v>
      </c>
      <c r="G13" s="9">
        <v>10727.62</v>
      </c>
      <c r="H13" s="9">
        <f>7926.74</f>
        <v>7926.74</v>
      </c>
      <c r="I13" s="9">
        <v>8260.31</v>
      </c>
      <c r="J13" s="9">
        <v>41590.29</v>
      </c>
      <c r="K13" s="9">
        <v>12543.34</v>
      </c>
      <c r="L13" s="9">
        <v>40941.8</v>
      </c>
      <c r="M13" s="6">
        <f t="shared" si="0"/>
        <v>195404</v>
      </c>
    </row>
    <row r="14" spans="1:13">
      <c r="A14" s="7" t="s">
        <v>56</v>
      </c>
      <c r="B14" s="6">
        <f>SUM(B15:B19)</f>
        <v>0</v>
      </c>
      <c r="C14" s="6">
        <f t="shared" ref="C14:L14" si="1">SUM(C15:C19)</f>
        <v>0</v>
      </c>
      <c r="D14" s="6">
        <f t="shared" si="1"/>
        <v>28180</v>
      </c>
      <c r="E14" s="6">
        <f t="shared" si="1"/>
        <v>7609.34</v>
      </c>
      <c r="F14" s="6">
        <f t="shared" si="1"/>
        <v>0</v>
      </c>
      <c r="G14" s="6">
        <f t="shared" si="1"/>
        <v>0</v>
      </c>
      <c r="H14" s="6">
        <f t="shared" si="1"/>
        <v>0</v>
      </c>
      <c r="I14" s="6">
        <f t="shared" si="1"/>
        <v>0</v>
      </c>
      <c r="J14" s="6">
        <f t="shared" si="1"/>
        <v>0</v>
      </c>
      <c r="K14" s="6">
        <f t="shared" si="1"/>
        <v>0</v>
      </c>
      <c r="L14" s="6">
        <f t="shared" si="1"/>
        <v>0</v>
      </c>
      <c r="M14" s="6">
        <f t="shared" si="0"/>
        <v>35789.34</v>
      </c>
    </row>
    <row r="15" spans="1:13">
      <c r="A15" s="10" t="s">
        <v>57</v>
      </c>
      <c r="B15" s="11"/>
      <c r="C15" s="12"/>
      <c r="D15" s="11">
        <v>23370</v>
      </c>
      <c r="E15" s="12"/>
      <c r="F15" s="11"/>
      <c r="G15" s="11"/>
      <c r="H15" s="11"/>
      <c r="I15" s="11"/>
      <c r="J15" s="11"/>
      <c r="K15" s="11"/>
      <c r="L15" s="11"/>
      <c r="M15" s="12">
        <f t="shared" si="0"/>
        <v>23370</v>
      </c>
    </row>
    <row r="16" spans="1:13">
      <c r="A16" s="10" t="s">
        <v>58</v>
      </c>
      <c r="B16" s="11"/>
      <c r="C16" s="12"/>
      <c r="D16" s="11">
        <v>4810</v>
      </c>
      <c r="E16" s="12"/>
      <c r="F16" s="11"/>
      <c r="G16" s="11"/>
      <c r="H16" s="11"/>
      <c r="I16" s="11"/>
      <c r="J16" s="11"/>
      <c r="K16" s="11"/>
      <c r="L16" s="11"/>
      <c r="M16" s="12">
        <f t="shared" si="0"/>
        <v>4810</v>
      </c>
    </row>
    <row r="17" spans="1:13">
      <c r="A17" s="10" t="s">
        <v>59</v>
      </c>
      <c r="B17" s="11"/>
      <c r="C17" s="12"/>
      <c r="D17" s="11"/>
      <c r="E17" s="12">
        <v>6850.34</v>
      </c>
      <c r="F17" s="11"/>
      <c r="G17" s="11"/>
      <c r="H17" s="11"/>
      <c r="I17" s="11"/>
      <c r="J17" s="11"/>
      <c r="K17" s="11"/>
      <c r="L17" s="11"/>
      <c r="M17" s="12">
        <f t="shared" si="0"/>
        <v>6850.34</v>
      </c>
    </row>
    <row r="18" spans="1:13">
      <c r="A18" s="10" t="s">
        <v>60</v>
      </c>
      <c r="B18" s="11"/>
      <c r="C18" s="11"/>
      <c r="D18" s="11"/>
      <c r="E18" s="11">
        <v>759</v>
      </c>
      <c r="F18" s="11"/>
      <c r="G18" s="11"/>
      <c r="H18" s="11"/>
      <c r="I18" s="11"/>
      <c r="J18" s="11"/>
      <c r="K18" s="11"/>
      <c r="L18" s="11"/>
      <c r="M18" s="12">
        <f t="shared" si="0"/>
        <v>759</v>
      </c>
    </row>
    <row r="19" spans="1:13">
      <c r="A19" s="10" t="s">
        <v>61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>
        <f t="shared" si="0"/>
        <v>0</v>
      </c>
    </row>
    <row r="20" spans="1:13">
      <c r="A20" s="7" t="s">
        <v>62</v>
      </c>
      <c r="B20" s="9">
        <v>43260.9464874722</v>
      </c>
      <c r="C20" s="9">
        <v>43260.9464874722</v>
      </c>
      <c r="D20" s="9">
        <v>43260.9464874722</v>
      </c>
      <c r="E20" s="9">
        <v>43260.9464874722</v>
      </c>
      <c r="F20" s="9">
        <v>43260.9464874722</v>
      </c>
      <c r="G20" s="9">
        <v>43260.9464874722</v>
      </c>
      <c r="H20" s="9">
        <v>46310.635</v>
      </c>
      <c r="I20" s="9">
        <v>46310.635</v>
      </c>
      <c r="J20" s="9">
        <v>46310.635</v>
      </c>
      <c r="K20" s="9">
        <v>46310.635</v>
      </c>
      <c r="L20" s="9">
        <v>92621.27</v>
      </c>
      <c r="M20" s="6">
        <f t="shared" si="0"/>
        <v>537429.488924833</v>
      </c>
    </row>
    <row r="21" spans="1:13">
      <c r="A21" s="7" t="s">
        <v>63</v>
      </c>
      <c r="B21" s="9">
        <v>28419.972</v>
      </c>
      <c r="C21" s="9">
        <v>40606.26</v>
      </c>
      <c r="D21" s="9">
        <v>20486.88</v>
      </c>
      <c r="E21" s="9">
        <v>16312.092</v>
      </c>
      <c r="F21" s="9">
        <v>24196.188</v>
      </c>
      <c r="G21" s="9">
        <v>12950.688</v>
      </c>
      <c r="H21" s="9">
        <v>25642.656</v>
      </c>
      <c r="I21" s="9">
        <v>31590.924</v>
      </c>
      <c r="J21" s="9">
        <v>6673.164</v>
      </c>
      <c r="K21" s="9">
        <v>24182.232</v>
      </c>
      <c r="L21" s="9">
        <v>55783.824</v>
      </c>
      <c r="M21" s="6">
        <f t="shared" si="0"/>
        <v>286844.88</v>
      </c>
    </row>
    <row r="22" spans="1:13">
      <c r="A22" s="13" t="s">
        <v>64</v>
      </c>
      <c r="B22" s="6">
        <f>B9+B11+B12+B13+B14+B10+B20+B21</f>
        <v>130495.998487472</v>
      </c>
      <c r="C22" s="6">
        <f t="shared" ref="C22:L22" si="2">C9+C11+C12+C13+C14+C10+C20+C21</f>
        <v>134774.326487472</v>
      </c>
      <c r="D22" s="6">
        <f t="shared" si="2"/>
        <v>135088.846487472</v>
      </c>
      <c r="E22" s="6">
        <f t="shared" si="2"/>
        <v>116128.838487472</v>
      </c>
      <c r="F22" s="6">
        <f t="shared" si="2"/>
        <v>147212.634487472</v>
      </c>
      <c r="G22" s="6">
        <f t="shared" si="2"/>
        <v>111269.884487472</v>
      </c>
      <c r="H22" s="6">
        <f t="shared" si="2"/>
        <v>107688.011</v>
      </c>
      <c r="I22" s="6">
        <f t="shared" si="2"/>
        <v>113448.849</v>
      </c>
      <c r="J22" s="6">
        <f t="shared" si="2"/>
        <v>122598.069</v>
      </c>
      <c r="K22" s="6">
        <f t="shared" si="2"/>
        <v>121806.967</v>
      </c>
      <c r="L22" s="6">
        <f t="shared" si="2"/>
        <v>244499.834</v>
      </c>
      <c r="M22" s="6">
        <f t="shared" si="0"/>
        <v>1485012.25892483</v>
      </c>
    </row>
    <row r="23" spans="1:7">
      <c r="A23" s="14"/>
      <c r="B23" s="15"/>
      <c r="C23" s="15"/>
      <c r="D23" s="15"/>
      <c r="E23" s="15"/>
      <c r="F23" s="15"/>
      <c r="G23" s="15"/>
    </row>
  </sheetData>
  <mergeCells count="5">
    <mergeCell ref="A1:M1"/>
    <mergeCell ref="B6:L6"/>
    <mergeCell ref="A6:A7"/>
    <mergeCell ref="M6:M7"/>
    <mergeCell ref="A2:M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Happy</cp:lastModifiedBy>
  <dcterms:created xsi:type="dcterms:W3CDTF">2006-09-16T00:00:00Z</dcterms:created>
  <dcterms:modified xsi:type="dcterms:W3CDTF">2025-03-26T00:42:52Z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F69586978B7248699628B475ECFC4432_13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