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906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2" l="1"/>
  <c r="C46" i="1"/>
  <c r="C39" i="1"/>
  <c r="B46" i="1" s="1"/>
  <c r="E46" i="1" s="1"/>
  <c r="B39" i="1"/>
  <c r="C24" i="2"/>
  <c r="D24" i="2"/>
  <c r="E24" i="2"/>
  <c r="F24" i="2"/>
  <c r="G24" i="2"/>
  <c r="H24" i="2"/>
  <c r="I24" i="2"/>
  <c r="J24" i="2"/>
  <c r="K24" i="2"/>
  <c r="B24" i="2"/>
  <c r="M24" i="2"/>
  <c r="M22" i="2"/>
  <c r="M23" i="2"/>
  <c r="C14" i="2"/>
  <c r="D14" i="2"/>
  <c r="E14" i="2"/>
  <c r="F14" i="2"/>
  <c r="G14" i="2"/>
  <c r="H14" i="2"/>
  <c r="I14" i="2"/>
  <c r="J14" i="2"/>
  <c r="K14" i="2"/>
  <c r="L14" i="2"/>
  <c r="B14" i="2"/>
  <c r="M10" i="2"/>
  <c r="M11" i="2"/>
  <c r="M13" i="2"/>
  <c r="M15" i="2"/>
  <c r="M16" i="2"/>
  <c r="M17" i="2"/>
  <c r="M18" i="2"/>
  <c r="M19" i="2"/>
  <c r="M20" i="2"/>
  <c r="M21" i="2"/>
  <c r="M9" i="2"/>
  <c r="M14" i="2" l="1"/>
  <c r="G12" i="2" l="1"/>
  <c r="F12" i="2"/>
  <c r="E12" i="2"/>
  <c r="M12" i="2" l="1"/>
</calcChain>
</file>

<file path=xl/sharedStrings.xml><?xml version="1.0" encoding="utf-8"?>
<sst xmlns="http://schemas.openxmlformats.org/spreadsheetml/2006/main" count="67" uniqueCount="66">
  <si>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</si>
  <si>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</si>
  <si>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</si>
  <si>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</si>
  <si>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</si>
  <si>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</si>
  <si>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</si>
  <si>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</si>
  <si>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</si>
  <si>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</si>
  <si>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</si>
  <si>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</si>
  <si>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</si>
  <si>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</si>
  <si>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</si>
  <si>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</si>
  <si>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</si>
  <si>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</si>
  <si>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</si>
  <si>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</si>
  <si>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</si>
  <si>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</si>
  <si>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</si>
  <si>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</si>
  <si>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</si>
  <si>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</si>
  <si>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</si>
  <si>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</si>
  <si>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</si>
  <si>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</si>
  <si>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</si>
  <si>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</si>
  <si>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</si>
  <si>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</si>
  <si>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</si>
  <si>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</si>
  <si>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2. Уборка мусоропроводов.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</si>
  <si>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</si>
  <si>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</si>
  <si>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</si>
  <si>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</si>
  <si>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Ремонт распашных ворот (ИП Николайшвили)</t>
  </si>
  <si>
    <t>Отчет управляющей организации о выполнении условий договора управления многоквартирным домом по адресу: г. Белгород, ул. Некрасова 28.</t>
  </si>
  <si>
    <t>г. Белгород, ул. Некрасова 28.</t>
  </si>
  <si>
    <t>Фиксатор на входной двери</t>
  </si>
  <si>
    <t>Окраска  краской фасадной</t>
  </si>
  <si>
    <t>Окраска деревьев</t>
  </si>
  <si>
    <t>Обработка комплексонатом</t>
  </si>
  <si>
    <t>Изготовление ограничителя для выкатки ТКО-упор</t>
  </si>
  <si>
    <t xml:space="preserve">ноябрь-декабрь </t>
  </si>
  <si>
    <t>7. Услуга управления</t>
  </si>
  <si>
    <t>8. Оплачено ресурсоснабжающим организациям</t>
  </si>
  <si>
    <t>ТО системы пожарной безопасноти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</si>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</sst>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horizontal="left" vertical="center" indent="15"/>
    </xf>
    <xf numFmtId="0" fontId="0" fillId="0" borderId="0" xfId="0" applyAlignment="1"/>
    <xf numFmtId="0" fontId="1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/>
    <xf numFmtId="49" fontId="8" fillId="0" borderId="0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7" fillId="0" borderId="1" xfId="0" applyNumberFormat="1" applyFont="1" applyFill="1" applyBorder="1" applyAlignment="1" applyProtection="1">
      <alignment horizontal="left" vertical="top" wrapText="1"/>
    </xf>
    <xf numFmtId="0" fontId="9" fillId="0" borderId="1" xfId="0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17" fillId="0" borderId="1" xfId="0" applyNumberFormat="1" applyFont="1" applyFill="1" applyBorder="1" applyAlignment="1" applyProtection="1">
      <alignment vertical="center" wrapText="1"/>
    </xf>
    <xf numFmtId="4" fontId="17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14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6" zoomScale="85" zoomScaleNormal="85" workbookViewId="0">
      <selection activeCell="A37" sqref="A37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50" t="s">
        <v>0</v>
      </c>
      <c r="B1" s="50"/>
      <c r="C1" s="50"/>
      <c r="D1" s="50"/>
      <c r="E1" s="8"/>
      <c r="F1" s="8"/>
      <c r="G1" s="8"/>
      <c r="H1" s="8"/>
      <c r="I1" s="8"/>
    </row>
    <row r="4" spans="1:9" ht="15" customHeight="1">
      <c r="A4" s="51" t="s">
        <v>42</v>
      </c>
      <c r="B4" s="51"/>
      <c r="C4" s="51"/>
      <c r="D4" s="51"/>
      <c r="E4" s="9"/>
      <c r="F4" s="9"/>
      <c r="G4" s="9"/>
      <c r="H4" s="9"/>
      <c r="I4" s="9"/>
    </row>
    <row r="5" spans="1:9" ht="15" customHeight="1">
      <c r="A5" s="51"/>
      <c r="B5" s="51"/>
      <c r="C5" s="51"/>
      <c r="D5" s="51"/>
      <c r="E5" s="9"/>
      <c r="F5" s="9"/>
      <c r="G5" s="9"/>
      <c r="H5" s="9"/>
      <c r="I5" s="9"/>
    </row>
    <row r="8" spans="1:9" ht="15.75">
      <c r="B8" s="48" t="s">
        <v>1</v>
      </c>
      <c r="C8" s="48"/>
      <c r="D8" s="10"/>
      <c r="E8" s="10"/>
      <c r="F8" s="10"/>
      <c r="G8" s="2"/>
    </row>
    <row r="9" spans="1:9" ht="15.75" customHeight="1">
      <c r="A9" s="3"/>
      <c r="B9" s="52" t="s">
        <v>2</v>
      </c>
      <c r="C9" s="52"/>
      <c r="D9" s="5"/>
      <c r="E9" s="5"/>
      <c r="F9" s="5"/>
      <c r="G9" s="5"/>
      <c r="H9" s="4"/>
    </row>
    <row r="11" spans="1:9">
      <c r="A11" s="53" t="s">
        <v>3</v>
      </c>
      <c r="B11" s="54"/>
      <c r="C11" s="25" t="s">
        <v>43</v>
      </c>
    </row>
    <row r="12" spans="1:9">
      <c r="A12" s="53" t="s">
        <v>4</v>
      </c>
      <c r="B12" s="54"/>
      <c r="C12" s="14">
        <v>2022</v>
      </c>
    </row>
    <row r="13" spans="1:9">
      <c r="A13" s="53" t="s">
        <v>5</v>
      </c>
      <c r="B13" s="54"/>
      <c r="C13" s="26">
        <v>0</v>
      </c>
    </row>
    <row r="14" spans="1:9">
      <c r="A14" s="53" t="s">
        <v>6</v>
      </c>
      <c r="B14" s="54"/>
      <c r="C14" s="27">
        <v>6766.8</v>
      </c>
    </row>
    <row r="15" spans="1:9">
      <c r="A15" s="53" t="s">
        <v>7</v>
      </c>
      <c r="B15" s="54"/>
      <c r="C15" s="27">
        <v>6302.7</v>
      </c>
    </row>
    <row r="16" spans="1:9">
      <c r="A16" s="55" t="s">
        <v>8</v>
      </c>
      <c r="B16" s="56"/>
      <c r="C16" s="27">
        <v>487.1</v>
      </c>
    </row>
    <row r="19" spans="1:4" ht="15.75">
      <c r="A19" s="48" t="s">
        <v>9</v>
      </c>
      <c r="B19" s="48"/>
      <c r="C19" s="48"/>
      <c r="D19" s="48"/>
    </row>
    <row r="20" spans="1:4" ht="15" customHeight="1">
      <c r="A20" s="52" t="s">
        <v>62</v>
      </c>
      <c r="B20" s="52"/>
      <c r="C20" s="52"/>
      <c r="D20" s="52"/>
    </row>
    <row r="21" spans="1:4" ht="15" customHeight="1">
      <c r="A21" s="52"/>
      <c r="B21" s="52"/>
      <c r="C21" s="52"/>
      <c r="D21" s="52"/>
    </row>
    <row r="22" spans="1:4" ht="15" customHeight="1">
      <c r="A22" s="52"/>
      <c r="B22" s="52"/>
      <c r="C22" s="52"/>
      <c r="D22" s="52"/>
    </row>
    <row r="24" spans="1:4" ht="15" customHeight="1">
      <c r="A24" s="57" t="s">
        <v>63</v>
      </c>
      <c r="B24" s="58"/>
      <c r="C24" s="58"/>
      <c r="D24" s="59"/>
    </row>
    <row r="25" spans="1:4">
      <c r="A25" s="60"/>
      <c r="B25" s="61"/>
      <c r="C25" s="61"/>
      <c r="D25" s="62"/>
    </row>
    <row r="26" spans="1:4" ht="30">
      <c r="A26" s="6" t="s">
        <v>10</v>
      </c>
      <c r="B26" s="49" t="s">
        <v>11</v>
      </c>
      <c r="C26" s="49"/>
      <c r="D26" s="1" t="s">
        <v>12</v>
      </c>
    </row>
    <row r="27" spans="1:4">
      <c r="A27" s="11" t="s">
        <v>34</v>
      </c>
      <c r="B27" s="45" t="s">
        <v>13</v>
      </c>
      <c r="C27" s="45"/>
      <c r="D27" s="13">
        <v>27.76</v>
      </c>
    </row>
    <row r="28" spans="1:4">
      <c r="A28" s="11" t="s">
        <v>35</v>
      </c>
      <c r="B28" s="45" t="s">
        <v>13</v>
      </c>
      <c r="C28" s="45"/>
      <c r="D28" s="7">
        <v>29.71</v>
      </c>
    </row>
    <row r="30" spans="1:4" ht="15.75">
      <c r="A30" s="46" t="s">
        <v>14</v>
      </c>
      <c r="B30" s="46"/>
      <c r="C30" s="46"/>
    </row>
    <row r="31" spans="1:4" ht="15.75" customHeight="1">
      <c r="A31" s="47" t="s">
        <v>53</v>
      </c>
      <c r="B31" s="47"/>
      <c r="C31" s="47"/>
      <c r="D31" s="10"/>
    </row>
    <row r="32" spans="1:4" ht="15.75">
      <c r="A32" s="47"/>
      <c r="B32" s="47"/>
      <c r="C32" s="47"/>
      <c r="D32" s="5"/>
    </row>
    <row r="33" spans="1:5" ht="15.75">
      <c r="A33" s="47"/>
      <c r="B33" s="47"/>
      <c r="C33" s="47"/>
      <c r="D33" s="5"/>
    </row>
    <row r="34" spans="1:5" ht="15.75">
      <c r="A34" s="15"/>
      <c r="B34" s="15" t="s">
        <v>65</v>
      </c>
      <c r="C34" s="15" t="s">
        <v>54</v>
      </c>
      <c r="D34" s="36"/>
      <c r="E34" s="37"/>
    </row>
    <row r="35" spans="1:5">
      <c r="A35" s="38" t="s">
        <v>55</v>
      </c>
      <c r="B35" s="39">
        <v>2080338.76</v>
      </c>
      <c r="C35" s="39">
        <v>2073990.95</v>
      </c>
      <c r="D35" s="40"/>
      <c r="E35" s="37"/>
    </row>
    <row r="36" spans="1:5">
      <c r="A36" s="38" t="s">
        <v>56</v>
      </c>
      <c r="B36" s="39">
        <v>69270.880000000005</v>
      </c>
      <c r="C36" s="39">
        <v>74194.990000000005</v>
      </c>
      <c r="D36" s="41"/>
      <c r="E36" s="37"/>
    </row>
    <row r="37" spans="1:5">
      <c r="A37" s="38" t="s">
        <v>64</v>
      </c>
      <c r="B37" s="39">
        <v>4200</v>
      </c>
      <c r="C37" s="39">
        <v>3169.1126279863502</v>
      </c>
      <c r="D37" s="42"/>
      <c r="E37" s="37"/>
    </row>
    <row r="38" spans="1:5" hidden="1">
      <c r="A38" s="43"/>
      <c r="B38" s="39"/>
      <c r="C38" s="39"/>
      <c r="D38" s="37"/>
      <c r="E38" s="37"/>
    </row>
    <row r="39" spans="1:5">
      <c r="A39" s="44" t="s">
        <v>57</v>
      </c>
      <c r="B39" s="39">
        <f>B35+B36+B38+B37</f>
        <v>2153809.64</v>
      </c>
      <c r="C39" s="39">
        <f>C35+C36+C37</f>
        <v>2151355.0526279863</v>
      </c>
    </row>
    <row r="43" spans="1:5" ht="15.75">
      <c r="A43" s="48" t="s">
        <v>15</v>
      </c>
      <c r="B43" s="48"/>
      <c r="C43" s="48"/>
      <c r="D43" s="48"/>
      <c r="E43" s="48"/>
    </row>
    <row r="44" spans="1:5" ht="15.75">
      <c r="A44" s="63" t="s">
        <v>17</v>
      </c>
      <c r="B44" s="63"/>
      <c r="C44" s="63"/>
      <c r="D44" s="63"/>
      <c r="E44" s="63"/>
    </row>
    <row r="45" spans="1:5" ht="105">
      <c r="A45" s="16" t="s">
        <v>58</v>
      </c>
      <c r="B45" s="16" t="s">
        <v>59</v>
      </c>
      <c r="C45" s="64" t="s">
        <v>60</v>
      </c>
      <c r="D45" s="65"/>
      <c r="E45" s="16" t="s">
        <v>61</v>
      </c>
    </row>
    <row r="46" spans="1:5">
      <c r="A46" s="39">
        <v>1173832</v>
      </c>
      <c r="B46" s="39">
        <f>C39</f>
        <v>2151355.0526279863</v>
      </c>
      <c r="C46" s="66">
        <f>'Раздел 5'!M24</f>
        <v>1915651.236</v>
      </c>
      <c r="D46" s="67"/>
      <c r="E46" s="39">
        <f>A46+B46-C46</f>
        <v>1409535.8166279863</v>
      </c>
    </row>
  </sheetData>
  <mergeCells count="22">
    <mergeCell ref="A44:E44"/>
    <mergeCell ref="C45:D45"/>
    <mergeCell ref="C46:D46"/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24:D25"/>
    <mergeCell ref="B27:C27"/>
    <mergeCell ref="B28:C28"/>
    <mergeCell ref="A30:C30"/>
    <mergeCell ref="A31:C33"/>
    <mergeCell ref="A43:E4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L25" sqref="L25"/>
    </sheetView>
  </sheetViews>
  <sheetFormatPr defaultColWidth="8.85546875" defaultRowHeight="15"/>
  <cols>
    <col min="1" max="1" width="42.85546875" bestFit="1" customWidth="1"/>
    <col min="2" max="11" width="10" bestFit="1" customWidth="1"/>
    <col min="12" max="12" width="16.42578125" bestFit="1" customWidth="1"/>
    <col min="13" max="13" width="32.7109375" bestFit="1" customWidth="1"/>
  </cols>
  <sheetData>
    <row r="1" spans="1:13" ht="15.75">
      <c r="A1" s="48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6" spans="1:13">
      <c r="A6" s="69" t="s">
        <v>19</v>
      </c>
      <c r="B6" s="68" t="s">
        <v>20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9" t="s">
        <v>21</v>
      </c>
    </row>
    <row r="7" spans="1:13">
      <c r="A7" s="69"/>
      <c r="B7" s="18" t="s">
        <v>22</v>
      </c>
      <c r="C7" s="18" t="s">
        <v>23</v>
      </c>
      <c r="D7" s="18" t="s">
        <v>24</v>
      </c>
      <c r="E7" s="18" t="s">
        <v>25</v>
      </c>
      <c r="F7" s="18" t="s">
        <v>26</v>
      </c>
      <c r="G7" s="18" t="s">
        <v>27</v>
      </c>
      <c r="H7" s="18" t="s">
        <v>28</v>
      </c>
      <c r="I7" s="18" t="s">
        <v>29</v>
      </c>
      <c r="J7" s="18" t="s">
        <v>30</v>
      </c>
      <c r="K7" s="18" t="s">
        <v>31</v>
      </c>
      <c r="L7" s="18" t="s">
        <v>49</v>
      </c>
      <c r="M7" s="69"/>
    </row>
    <row r="8" spans="1:1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14</v>
      </c>
    </row>
    <row r="9" spans="1:13" ht="30">
      <c r="A9" s="19" t="s">
        <v>32</v>
      </c>
      <c r="B9" s="30">
        <v>19089</v>
      </c>
      <c r="C9" s="30">
        <v>19089</v>
      </c>
      <c r="D9" s="30">
        <v>19089</v>
      </c>
      <c r="E9" s="30">
        <v>30932.400000000001</v>
      </c>
      <c r="F9" s="30">
        <v>19089</v>
      </c>
      <c r="G9" s="30">
        <v>19089</v>
      </c>
      <c r="H9" s="30">
        <v>20349.599999999999</v>
      </c>
      <c r="I9" s="30">
        <v>20349.599999999999</v>
      </c>
      <c r="J9" s="30">
        <v>20349.599999999999</v>
      </c>
      <c r="K9" s="30">
        <v>36486.310000000005</v>
      </c>
      <c r="L9" s="30">
        <v>37695.25</v>
      </c>
      <c r="M9" s="30">
        <f>SUM(B9:L9)</f>
        <v>261607.76</v>
      </c>
    </row>
    <row r="10" spans="1:13">
      <c r="A10" s="20" t="s">
        <v>36</v>
      </c>
      <c r="B10" s="32">
        <v>11100.15</v>
      </c>
      <c r="C10" s="30">
        <v>11100.15</v>
      </c>
      <c r="D10" s="30">
        <v>11100.15</v>
      </c>
      <c r="E10" s="30">
        <v>11100.15</v>
      </c>
      <c r="F10" s="30">
        <v>11412.15</v>
      </c>
      <c r="G10" s="30">
        <v>11412.15</v>
      </c>
      <c r="H10" s="30">
        <v>11100.15</v>
      </c>
      <c r="I10" s="30">
        <v>11100.15</v>
      </c>
      <c r="J10" s="30">
        <v>11412.15</v>
      </c>
      <c r="K10" s="30">
        <v>12963.6</v>
      </c>
      <c r="L10" s="30">
        <v>24786.05</v>
      </c>
      <c r="M10" s="30">
        <f t="shared" ref="M10:M23" si="0">SUM(B10:L10)</f>
        <v>138586.99999999997</v>
      </c>
    </row>
    <row r="11" spans="1:13">
      <c r="A11" s="19" t="s">
        <v>37</v>
      </c>
      <c r="B11" s="30">
        <v>39577.33</v>
      </c>
      <c r="C11" s="30">
        <v>23557.629999999997</v>
      </c>
      <c r="D11" s="30">
        <v>11609.33</v>
      </c>
      <c r="E11" s="30">
        <v>36470.83</v>
      </c>
      <c r="F11" s="30">
        <v>36937.83</v>
      </c>
      <c r="G11" s="30">
        <v>37378.69</v>
      </c>
      <c r="H11" s="30">
        <v>36937.870000000003</v>
      </c>
      <c r="I11" s="30">
        <v>37357.870000000003</v>
      </c>
      <c r="J11" s="30">
        <v>37147.870000000003</v>
      </c>
      <c r="K11" s="30">
        <v>13519.369999999999</v>
      </c>
      <c r="L11" s="30">
        <v>52816.24</v>
      </c>
      <c r="M11" s="30">
        <f t="shared" si="0"/>
        <v>363310.86</v>
      </c>
    </row>
    <row r="12" spans="1:13" ht="30">
      <c r="A12" s="20" t="s">
        <v>38</v>
      </c>
      <c r="B12" s="33">
        <v>400</v>
      </c>
      <c r="C12" s="33">
        <v>5217.7</v>
      </c>
      <c r="D12" s="33">
        <v>3900</v>
      </c>
      <c r="E12" s="33">
        <f>18675-2058.1</f>
        <v>16616.900000000001</v>
      </c>
      <c r="F12" s="33">
        <f>10175-6018.94</f>
        <v>4156.0600000000004</v>
      </c>
      <c r="G12" s="33">
        <f>12400.2-4555.3</f>
        <v>7844.9000000000005</v>
      </c>
      <c r="H12" s="33">
        <v>7925</v>
      </c>
      <c r="I12" s="33">
        <v>5794</v>
      </c>
      <c r="J12" s="33">
        <v>5150</v>
      </c>
      <c r="K12" s="33">
        <v>7100</v>
      </c>
      <c r="L12" s="33">
        <v>8175</v>
      </c>
      <c r="M12" s="30">
        <f t="shared" si="0"/>
        <v>72279.56</v>
      </c>
    </row>
    <row r="13" spans="1:13" ht="45">
      <c r="A13" s="21" t="s">
        <v>39</v>
      </c>
      <c r="B13" s="33">
        <v>30216.89</v>
      </c>
      <c r="C13" s="33">
        <v>35646.65</v>
      </c>
      <c r="D13" s="33">
        <v>27139.74</v>
      </c>
      <c r="E13" s="33">
        <v>20325.95</v>
      </c>
      <c r="F13" s="33">
        <v>89060.589999999982</v>
      </c>
      <c r="G13" s="33">
        <v>23091.78</v>
      </c>
      <c r="H13" s="33">
        <v>17013.650000000001</v>
      </c>
      <c r="I13" s="33">
        <v>18253.629999999997</v>
      </c>
      <c r="J13" s="33">
        <v>43525.030000000006</v>
      </c>
      <c r="K13" s="33">
        <v>79065.510000000009</v>
      </c>
      <c r="L13" s="33">
        <v>145299.16</v>
      </c>
      <c r="M13" s="30">
        <f t="shared" si="0"/>
        <v>528638.58000000007</v>
      </c>
    </row>
    <row r="14" spans="1:13">
      <c r="A14" s="20" t="s">
        <v>40</v>
      </c>
      <c r="B14" s="33">
        <f t="shared" ref="B14:L14" si="1">SUM(B15:B21)</f>
        <v>834</v>
      </c>
      <c r="C14" s="33">
        <f t="shared" si="1"/>
        <v>0</v>
      </c>
      <c r="D14" s="33">
        <f t="shared" si="1"/>
        <v>0</v>
      </c>
      <c r="E14" s="33">
        <f t="shared" si="1"/>
        <v>1125.97</v>
      </c>
      <c r="F14" s="33">
        <f t="shared" si="1"/>
        <v>0</v>
      </c>
      <c r="G14" s="33">
        <f t="shared" si="1"/>
        <v>2654.81</v>
      </c>
      <c r="H14" s="33">
        <f t="shared" si="1"/>
        <v>0</v>
      </c>
      <c r="I14" s="33">
        <f t="shared" si="1"/>
        <v>13501.54</v>
      </c>
      <c r="J14" s="33">
        <f t="shared" si="1"/>
        <v>3668.12</v>
      </c>
      <c r="K14" s="33">
        <f t="shared" si="1"/>
        <v>0</v>
      </c>
      <c r="L14" s="33">
        <f t="shared" si="1"/>
        <v>0</v>
      </c>
      <c r="M14" s="30">
        <f t="shared" si="0"/>
        <v>21784.44</v>
      </c>
    </row>
    <row r="15" spans="1:13" ht="30">
      <c r="A15" s="22" t="s">
        <v>41</v>
      </c>
      <c r="B15" s="34">
        <v>834</v>
      </c>
      <c r="C15" s="34"/>
      <c r="D15" s="34"/>
      <c r="E15" s="34"/>
      <c r="F15" s="34"/>
      <c r="G15" s="34"/>
      <c r="H15" s="33"/>
      <c r="I15" s="33"/>
      <c r="J15" s="33"/>
      <c r="K15" s="33"/>
      <c r="L15" s="33"/>
      <c r="M15" s="31">
        <f t="shared" si="0"/>
        <v>834</v>
      </c>
    </row>
    <row r="16" spans="1:13">
      <c r="A16" s="22" t="s">
        <v>44</v>
      </c>
      <c r="B16" s="33"/>
      <c r="C16" s="34"/>
      <c r="D16" s="34"/>
      <c r="E16" s="34">
        <v>1125.97</v>
      </c>
      <c r="F16" s="34"/>
      <c r="G16" s="34"/>
      <c r="H16" s="33"/>
      <c r="I16" s="33"/>
      <c r="J16" s="33"/>
      <c r="K16" s="33"/>
      <c r="L16" s="33"/>
      <c r="M16" s="31">
        <f t="shared" si="0"/>
        <v>1125.97</v>
      </c>
    </row>
    <row r="17" spans="1:13">
      <c r="A17" s="23" t="s">
        <v>45</v>
      </c>
      <c r="B17" s="32"/>
      <c r="C17" s="29"/>
      <c r="D17" s="29"/>
      <c r="E17" s="29"/>
      <c r="F17" s="29"/>
      <c r="G17" s="29">
        <v>2475.31</v>
      </c>
      <c r="H17" s="33"/>
      <c r="I17" s="33"/>
      <c r="J17" s="33"/>
      <c r="K17" s="33"/>
      <c r="L17" s="33"/>
      <c r="M17" s="31">
        <f t="shared" si="0"/>
        <v>2475.31</v>
      </c>
    </row>
    <row r="18" spans="1:13">
      <c r="A18" s="23" t="s">
        <v>46</v>
      </c>
      <c r="B18" s="32"/>
      <c r="C18" s="32"/>
      <c r="D18" s="29"/>
      <c r="E18" s="29"/>
      <c r="F18" s="29"/>
      <c r="G18" s="29">
        <v>179.5</v>
      </c>
      <c r="H18" s="33"/>
      <c r="I18" s="33"/>
      <c r="J18" s="33"/>
      <c r="K18" s="33"/>
      <c r="L18" s="33"/>
      <c r="M18" s="31">
        <f t="shared" si="0"/>
        <v>179.5</v>
      </c>
    </row>
    <row r="19" spans="1:13">
      <c r="A19" s="23" t="s">
        <v>52</v>
      </c>
      <c r="B19" s="29"/>
      <c r="C19" s="29"/>
      <c r="D19" s="29"/>
      <c r="E19" s="29"/>
      <c r="F19" s="29"/>
      <c r="G19" s="29"/>
      <c r="H19" s="29"/>
      <c r="I19" s="29">
        <v>7000</v>
      </c>
      <c r="J19" s="29">
        <v>3000</v>
      </c>
      <c r="K19" s="29"/>
      <c r="L19" s="33"/>
      <c r="M19" s="31">
        <f t="shared" si="0"/>
        <v>10000</v>
      </c>
    </row>
    <row r="20" spans="1:13">
      <c r="A20" s="28" t="s">
        <v>47</v>
      </c>
      <c r="B20" s="29"/>
      <c r="C20" s="29"/>
      <c r="D20" s="29"/>
      <c r="E20" s="29"/>
      <c r="F20" s="29"/>
      <c r="G20" s="29"/>
      <c r="H20" s="29"/>
      <c r="I20" s="29">
        <v>6501.54</v>
      </c>
      <c r="J20" s="29"/>
      <c r="K20" s="29"/>
      <c r="L20" s="33"/>
      <c r="M20" s="31">
        <f t="shared" si="0"/>
        <v>6501.54</v>
      </c>
    </row>
    <row r="21" spans="1:13" ht="30">
      <c r="A21" s="28" t="s">
        <v>48</v>
      </c>
      <c r="B21" s="29"/>
      <c r="C21" s="29"/>
      <c r="D21" s="29"/>
      <c r="E21" s="29"/>
      <c r="F21" s="29"/>
      <c r="G21" s="29"/>
      <c r="H21" s="29"/>
      <c r="I21" s="29"/>
      <c r="J21" s="29">
        <v>668.12</v>
      </c>
      <c r="K21" s="29"/>
      <c r="L21" s="33"/>
      <c r="M21" s="31">
        <f t="shared" si="0"/>
        <v>668.12</v>
      </c>
    </row>
    <row r="22" spans="1:13">
      <c r="A22" s="35" t="s">
        <v>50</v>
      </c>
      <c r="B22" s="32">
        <v>34424.286000000007</v>
      </c>
      <c r="C22" s="32">
        <v>34424.286000000007</v>
      </c>
      <c r="D22" s="32">
        <v>34424.286000000007</v>
      </c>
      <c r="E22" s="32">
        <v>34424.286000000007</v>
      </c>
      <c r="F22" s="32">
        <v>34424.286000000007</v>
      </c>
      <c r="G22" s="32">
        <v>34424.286000000007</v>
      </c>
      <c r="H22" s="32">
        <v>36868.614000000001</v>
      </c>
      <c r="I22" s="32">
        <v>36868.614000000001</v>
      </c>
      <c r="J22" s="32">
        <v>36868.614000000001</v>
      </c>
      <c r="K22" s="32">
        <v>36868.614000000001</v>
      </c>
      <c r="L22" s="33">
        <v>73737.228000000003</v>
      </c>
      <c r="M22" s="30">
        <f t="shared" si="0"/>
        <v>427757.40000000008</v>
      </c>
    </row>
    <row r="23" spans="1:13">
      <c r="A23" s="35" t="s">
        <v>51</v>
      </c>
      <c r="B23" s="32">
        <v>16686.936000000002</v>
      </c>
      <c r="C23" s="32">
        <v>7305.8879999999999</v>
      </c>
      <c r="D23" s="32">
        <v>7401.9359999999997</v>
      </c>
      <c r="E23" s="32">
        <v>5851.5720000000001</v>
      </c>
      <c r="F23" s="32">
        <v>10410.036</v>
      </c>
      <c r="G23" s="32">
        <v>4218.8999999999996</v>
      </c>
      <c r="H23" s="32">
        <v>13342.2</v>
      </c>
      <c r="I23" s="32">
        <v>14975.928</v>
      </c>
      <c r="J23" s="32">
        <v>0</v>
      </c>
      <c r="K23" s="32">
        <v>0</v>
      </c>
      <c r="L23" s="33">
        <v>21492.240000000002</v>
      </c>
      <c r="M23" s="30">
        <f t="shared" si="0"/>
        <v>101685.63600000001</v>
      </c>
    </row>
    <row r="24" spans="1:13">
      <c r="A24" s="24" t="s">
        <v>33</v>
      </c>
      <c r="B24" s="30">
        <f>B9+B11+B12+B13+B14+B10+B22+B23</f>
        <v>152328.592</v>
      </c>
      <c r="C24" s="30">
        <f t="shared" ref="C24:K24" si="2">C9+C11+C12+C13+C14+C10+C22+C23</f>
        <v>136341.304</v>
      </c>
      <c r="D24" s="30">
        <f t="shared" si="2"/>
        <v>114664.44200000001</v>
      </c>
      <c r="E24" s="30">
        <f t="shared" si="2"/>
        <v>156848.05800000002</v>
      </c>
      <c r="F24" s="30">
        <f t="shared" si="2"/>
        <v>205489.95199999996</v>
      </c>
      <c r="G24" s="30">
        <f t="shared" si="2"/>
        <v>140114.51599999997</v>
      </c>
      <c r="H24" s="30">
        <f t="shared" si="2"/>
        <v>143537.084</v>
      </c>
      <c r="I24" s="30">
        <f t="shared" si="2"/>
        <v>158201.33199999999</v>
      </c>
      <c r="J24" s="30">
        <f t="shared" si="2"/>
        <v>158121.38399999999</v>
      </c>
      <c r="K24" s="30">
        <f t="shared" si="2"/>
        <v>186003.40400000001</v>
      </c>
      <c r="L24" s="30">
        <f>L9+L11+L12+L13+L14+L10+L22+L23</f>
        <v>364001.16800000001</v>
      </c>
      <c r="M24" s="30">
        <f>SUM(B24:L24)</f>
        <v>1915651.236</v>
      </c>
    </row>
    <row r="25" spans="1:13">
      <c r="A25" s="12"/>
      <c r="C25" s="17"/>
      <c r="E25" s="17"/>
      <c r="F25" s="17"/>
      <c r="G25" s="17"/>
    </row>
  </sheetData>
  <mergeCells count="5">
    <mergeCell ref="B6:L6"/>
    <mergeCell ref="A6:A7"/>
    <mergeCell ref="M6:M7"/>
    <mergeCell ref="A2:M4"/>
    <mergeCell ref="A1:M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2025-03-25T11:38:04Z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