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oronkinNV\Desktop\отчёт 41 дом\"/>
    </mc:Choice>
  </mc:AlternateContent>
  <bookViews>
    <workbookView xWindow="0" yWindow="0" windowWidth="23040" windowHeight="8670" activeTab="1"/>
  </bookViews>
  <sheets>
    <sheet name="Раздел 1-4" sheetId="1" r:id="rId1"/>
    <sheet name="Раздел 5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2" l="1"/>
  <c r="K21" i="2"/>
  <c r="J21" i="2"/>
  <c r="I21" i="2"/>
  <c r="H21" i="2"/>
  <c r="G21" i="2"/>
  <c r="F21" i="2"/>
  <c r="E21" i="2"/>
  <c r="D21" i="2"/>
  <c r="C21" i="2"/>
  <c r="B21" i="2"/>
  <c r="M20" i="2"/>
  <c r="M19" i="2"/>
  <c r="M18" i="2"/>
  <c r="M17" i="2"/>
  <c r="M16" i="2"/>
  <c r="M15" i="2"/>
  <c r="M14" i="2"/>
  <c r="M13" i="2"/>
  <c r="L13" i="2"/>
  <c r="K13" i="2"/>
  <c r="J13" i="2"/>
  <c r="I13" i="2"/>
  <c r="H13" i="2"/>
  <c r="G13" i="2"/>
  <c r="F13" i="2"/>
  <c r="E13" i="2"/>
  <c r="D13" i="2"/>
  <c r="C13" i="2"/>
  <c r="B13" i="2"/>
  <c r="M12" i="2"/>
  <c r="M11" i="2"/>
  <c r="M10" i="2"/>
  <c r="M9" i="2"/>
  <c r="C40" i="1"/>
  <c r="B47" i="1" s="1"/>
  <c r="B40" i="1"/>
  <c r="M21" i="2" l="1"/>
  <c r="C47" i="1" s="1"/>
  <c r="E47" i="1"/>
</calcChain>
</file>

<file path=xl/sharedStrings.xml><?xml version="1.0" encoding="utf-8"?>
<sst xmlns="http://schemas.openxmlformats.org/spreadsheetml/2006/main" count="65" uniqueCount="64">
  <si>
    <t xml:space="preserve">   ООО «Жилищное управление ЖБК-1»</t>
  </si>
  <si>
    <t>Отчет управляющей организации о выполнении условий договора управления многоквартирным домом по адресу: г. Белгород, ул.Почтовая 60а.</t>
  </si>
  <si>
    <t>Раздел 1</t>
  </si>
  <si>
    <t>Основные характеристики многоквартирного дома</t>
  </si>
  <si>
    <t xml:space="preserve">Адрес многоквартирного дома </t>
  </si>
  <si>
    <t>г. Белгород, ул. Почтовая 60а.</t>
  </si>
  <si>
    <t>Год постройки</t>
  </si>
  <si>
    <t xml:space="preserve">Степень физического износа </t>
  </si>
  <si>
    <t xml:space="preserve">Общая площадь (кв.м), в т.ч. </t>
  </si>
  <si>
    <t>жилых помещений (кв.м)</t>
  </si>
  <si>
    <t>нежилых помещений (кв.м)</t>
  </si>
  <si>
    <t>Раздел 2</t>
  </si>
  <si>
    <t>Сведения о применяемом управляющей организацией размере платы за содержание и управление МКД</t>
  </si>
  <si>
    <t>Информация о размере платы за содержание и управление жилого МКД, действующем в отчетном периоде</t>
  </si>
  <si>
    <t>Период</t>
  </si>
  <si>
    <t>Основание (договор управления с
застройщиком/
Период муниципальный размер платы/ решение общего собрания/пункт договора об индексации и др.)</t>
  </si>
  <si>
    <t>Размер платы (руб./кв.м.)</t>
  </si>
  <si>
    <t>01.01.2024-30.07.2024 гг.</t>
  </si>
  <si>
    <t xml:space="preserve">пункт 4 договора управления </t>
  </si>
  <si>
    <t>01.08.2024-31.12.2024 гг.</t>
  </si>
  <si>
    <t>Раздел 3</t>
  </si>
  <si>
    <t>Информация о начисленном и оплаченном за отчетный период размере платы за содержание помещений</t>
  </si>
  <si>
    <t xml:space="preserve">Начислено </t>
  </si>
  <si>
    <t xml:space="preserve">Оплачено </t>
  </si>
  <si>
    <t xml:space="preserve">Содержание помещений </t>
  </si>
  <si>
    <t>Электроэнергия на ОДН</t>
  </si>
  <si>
    <t>Общее имущество МКД</t>
  </si>
  <si>
    <t xml:space="preserve">Перерасчёт  ОДН за 2023 год </t>
  </si>
  <si>
    <t xml:space="preserve">Итого </t>
  </si>
  <si>
    <t>Раздел 4</t>
  </si>
  <si>
    <t xml:space="preserve">Информация о расходовании денежных средств на выполнение работ (оказание услуг) по управлению многоквартирным домом, содержанию и текущему ремонту общего имущества </t>
  </si>
  <si>
    <t>Переходящие остатки денежных средств (на начало периода)</t>
  </si>
  <si>
    <t>Размер денежных средств, полученных управляющей организацией в отчетном периоде (информация из раздела 3)</t>
  </si>
  <si>
    <t>Расходы (стоимость) на выполнение работ, услуг, в отчетном году, руб. (информация из раздела 5)</t>
  </si>
  <si>
    <t>Исходящие остатки денежных средств (на конец периода)</t>
  </si>
  <si>
    <t>Раздел 5</t>
  </si>
  <si>
    <t>Информация, подтверждающая виды, объемы и стоимость выполненных и оказанных в отчетном году работ, услуг по актам приемки выполненных работ, услуг</t>
  </si>
  <si>
    <t xml:space="preserve">Виды выполненных работ, услуг согласно Перечня работ, услуг и актов приемки выполненных работ, услуг
</t>
  </si>
  <si>
    <t>месяцы отчетного года</t>
  </si>
  <si>
    <t>Итого по виду работ, услуг и всего</t>
  </si>
  <si>
    <t xml:space="preserve">январь </t>
  </si>
  <si>
    <t xml:space="preserve">февраль 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</si>
  <si>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</si>
  <si>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</si>
  <si>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</si>
  <si>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</si>
  <si>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</si>
  <si>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</si>
  <si>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</si>
  <si>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</si>
  <si>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ноябрь-декабрь</t>
  </si>
  <si>
    <t>I.  Содержание помещений общего пользования</t>
  </si>
  <si>
    <t>2. Уборка придомовой территории</t>
  </si>
  <si>
    <t>3.  Ремонт и обслуживание конструктивных элементов и внешнее благоустройство</t>
  </si>
  <si>
    <t>4.  Техническое обслуживание и ремонт внутридомового инженерного оборудования и МОП</t>
  </si>
  <si>
    <t>5.Работы не вошедшие в перечень услуг</t>
  </si>
  <si>
    <t>Окраска деревьев</t>
  </si>
  <si>
    <t>Окраска  фасадной краской</t>
  </si>
  <si>
    <t>Ремонт кровли козырьклв балкона верхних этажей г.Белгород, ул.Почтовая д.60А, кв.22</t>
  </si>
  <si>
    <t>Демонтаж кровельных покрытий г.Белгород, ул.Почтовая д.60А, кв.22</t>
  </si>
  <si>
    <t>Монтаж прижимной планки г.Белгород, ул.Почтовая д.60А, кв.22</t>
  </si>
  <si>
    <t>6. Услуга управления</t>
  </si>
  <si>
    <t>7. Оплачено ресурсоснабжающим организациям</t>
  </si>
  <si>
    <t xml:space="preserve">ИТОГО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</si>
</sst>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.00"/>
    <numFmt numFmtId="165" formatCode="#\ ##0.00_ "/>
  </numFmts>
  <fonts count="16">
    <font>
      <sz val="11"/>
      <color theme="1"/>
      <name val="Calibri"/>
      <charset val="134"/>
      <scheme val="minor"/>
    </font>
    <font>
      <b/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7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left" vertical="top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2" fontId="7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 indent="1"/>
    </xf>
    <xf numFmtId="165" fontId="2" fillId="0" borderId="1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right" vertical="center" wrapText="1"/>
    </xf>
    <xf numFmtId="164" fontId="0" fillId="0" borderId="0" xfId="0" applyNumberFormat="1"/>
    <xf numFmtId="164" fontId="2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2" fillId="0" borderId="0" xfId="0" applyFont="1"/>
    <xf numFmtId="0" fontId="1" fillId="0" borderId="0" xfId="0" applyFont="1" applyAlignment="1">
      <alignment horizontal="left" vertical="center" indent="15"/>
    </xf>
    <xf numFmtId="0" fontId="13" fillId="0" borderId="0" xfId="0" applyFont="1" applyAlignment="1">
      <alignment vertical="center" wrapText="1"/>
    </xf>
    <xf numFmtId="0" fontId="0" fillId="0" borderId="0" xfId="0" applyAlignment="1"/>
    <xf numFmtId="0" fontId="1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/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0" fillId="0" borderId="0" xfId="0" applyBorder="1"/>
    <xf numFmtId="0" fontId="9" fillId="0" borderId="1" xfId="0" applyFont="1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15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9" fillId="0" borderId="1" xfId="0" applyFont="1" applyBorder="1" applyAlignment="1">
      <alignment horizontal="center"/>
    </xf>
    <xf numFmtId="9" fontId="14" fillId="2" borderId="1" xfId="0" applyNumberFormat="1" applyFont="1" applyFill="1" applyBorder="1" applyAlignment="1">
      <alignment horizontal="center" wrapText="1"/>
    </xf>
    <xf numFmtId="164" fontId="9" fillId="0" borderId="1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4" fillId="2" borderId="2" xfId="0" applyFont="1" applyFill="1" applyBorder="1" applyAlignment="1">
      <alignment horizontal="center" wrapText="1"/>
    </xf>
    <xf numFmtId="0" fontId="14" fillId="2" borderId="3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zoomScale="85" zoomScaleNormal="85" workbookViewId="0">
      <selection activeCell="A45" sqref="A45:E45"/>
    </sheetView>
  </sheetViews>
  <sheetFormatPr defaultColWidth="8.7109375" defaultRowHeight="15"/>
  <cols>
    <col min="1" max="1" width="27.5703125" customWidth="1"/>
    <col min="2" max="2" width="23.7109375" customWidth="1"/>
    <col min="3" max="3" width="46.85546875" customWidth="1"/>
    <col min="4" max="4" width="15.140625" customWidth="1"/>
    <col min="5" max="5" width="45.140625" customWidth="1"/>
    <col min="6" max="6" width="99.28515625" customWidth="1"/>
    <col min="7" max="7" width="91.7109375" customWidth="1"/>
    <col min="8" max="9" width="9.7109375" customWidth="1"/>
    <col min="10" max="10" width="9.5703125" customWidth="1"/>
    <col min="11" max="11" width="9.7109375" customWidth="1"/>
    <col min="12" max="12" width="8.42578125" customWidth="1"/>
    <col min="13" max="13" width="7.85546875" customWidth="1"/>
    <col min="14" max="14" width="8.7109375" customWidth="1"/>
    <col min="15" max="15" width="30.28515625" customWidth="1"/>
  </cols>
  <sheetData>
    <row r="1" spans="1:9" ht="18.75">
      <c r="A1" s="68" t="s">
        <v>0</v>
      </c>
      <c r="B1" s="68"/>
      <c r="C1" s="68"/>
      <c r="D1" s="68"/>
      <c r="E1" s="25"/>
      <c r="F1" s="25"/>
      <c r="G1" s="25"/>
      <c r="H1" s="25"/>
      <c r="I1" s="25"/>
    </row>
    <row r="4" spans="1:9" ht="15" customHeight="1">
      <c r="A4" s="56" t="s">
        <v>1</v>
      </c>
      <c r="B4" s="56"/>
      <c r="C4" s="56"/>
      <c r="D4" s="56"/>
      <c r="E4" s="26"/>
      <c r="F4" s="26"/>
      <c r="G4" s="26"/>
      <c r="H4" s="26"/>
      <c r="I4" s="26"/>
    </row>
    <row r="5" spans="1:9" ht="15" customHeight="1">
      <c r="A5" s="56"/>
      <c r="B5" s="56"/>
      <c r="C5" s="56"/>
      <c r="D5" s="56"/>
      <c r="E5" s="26"/>
      <c r="F5" s="26"/>
      <c r="G5" s="26"/>
      <c r="H5" s="26"/>
      <c r="I5" s="26"/>
    </row>
    <row r="8" spans="1:9" ht="15.75">
      <c r="B8" s="63" t="s">
        <v>2</v>
      </c>
      <c r="C8" s="63"/>
      <c r="D8" s="27"/>
      <c r="E8" s="27"/>
      <c r="F8" s="27"/>
      <c r="G8" s="28"/>
    </row>
    <row r="9" spans="1:9" ht="15.75" customHeight="1">
      <c r="A9" s="29"/>
      <c r="B9" s="57" t="s">
        <v>3</v>
      </c>
      <c r="C9" s="57"/>
      <c r="D9" s="30"/>
      <c r="E9" s="30"/>
      <c r="F9" s="30"/>
      <c r="G9" s="30"/>
      <c r="H9" s="31"/>
    </row>
    <row r="11" spans="1:9">
      <c r="A11" s="64" t="s">
        <v>4</v>
      </c>
      <c r="B11" s="65"/>
      <c r="C11" s="48" t="s">
        <v>5</v>
      </c>
    </row>
    <row r="12" spans="1:9">
      <c r="A12" s="64" t="s">
        <v>6</v>
      </c>
      <c r="B12" s="65"/>
      <c r="C12" s="35">
        <v>2007</v>
      </c>
    </row>
    <row r="13" spans="1:9">
      <c r="A13" s="64" t="s">
        <v>7</v>
      </c>
      <c r="B13" s="65"/>
      <c r="C13" s="49">
        <v>7.0000000000000007E-2</v>
      </c>
    </row>
    <row r="14" spans="1:9">
      <c r="A14" s="64" t="s">
        <v>8</v>
      </c>
      <c r="B14" s="65"/>
      <c r="C14" s="50">
        <v>3459.2</v>
      </c>
    </row>
    <row r="15" spans="1:9">
      <c r="A15" s="64" t="s">
        <v>9</v>
      </c>
      <c r="B15" s="65"/>
      <c r="C15" s="50">
        <v>3034.7</v>
      </c>
    </row>
    <row r="16" spans="1:9">
      <c r="A16" s="66" t="s">
        <v>10</v>
      </c>
      <c r="B16" s="67"/>
      <c r="C16" s="50">
        <v>0</v>
      </c>
    </row>
    <row r="19" spans="1:4" ht="15.75">
      <c r="A19" s="63" t="s">
        <v>11</v>
      </c>
      <c r="B19" s="63"/>
      <c r="C19" s="63"/>
      <c r="D19" s="63"/>
    </row>
    <row r="20" spans="1:4">
      <c r="A20" s="57" t="s">
        <v>12</v>
      </c>
      <c r="B20" s="57"/>
      <c r="C20" s="57"/>
      <c r="D20" s="57"/>
    </row>
    <row r="21" spans="1:4">
      <c r="A21" s="57"/>
      <c r="B21" s="57"/>
      <c r="C21" s="57"/>
      <c r="D21" s="57"/>
    </row>
    <row r="22" spans="1:4">
      <c r="A22" s="57"/>
      <c r="B22" s="57"/>
      <c r="C22" s="57"/>
      <c r="D22" s="57"/>
    </row>
    <row r="24" spans="1:4">
      <c r="A24" s="58" t="s">
        <v>13</v>
      </c>
      <c r="B24" s="58"/>
      <c r="C24" s="58"/>
      <c r="D24" s="58"/>
    </row>
    <row r="25" spans="1:4">
      <c r="A25" s="58"/>
      <c r="B25" s="58"/>
      <c r="C25" s="58"/>
      <c r="D25" s="58"/>
    </row>
    <row r="26" spans="1:4" ht="30">
      <c r="A26" s="32" t="s">
        <v>14</v>
      </c>
      <c r="B26" s="60" t="s">
        <v>15</v>
      </c>
      <c r="C26" s="60"/>
      <c r="D26" s="33" t="s">
        <v>16</v>
      </c>
    </row>
    <row r="27" spans="1:4">
      <c r="A27" s="34" t="s">
        <v>17</v>
      </c>
      <c r="B27" s="61" t="s">
        <v>18</v>
      </c>
      <c r="C27" s="61"/>
      <c r="D27" s="35">
        <v>19.96</v>
      </c>
    </row>
    <row r="28" spans="1:4">
      <c r="A28" s="34" t="s">
        <v>19</v>
      </c>
      <c r="B28" s="61" t="s">
        <v>18</v>
      </c>
      <c r="C28" s="61"/>
      <c r="D28" s="35">
        <v>21.36</v>
      </c>
    </row>
    <row r="31" spans="1:4" ht="15.75">
      <c r="A31" s="62" t="s">
        <v>20</v>
      </c>
      <c r="B31" s="62"/>
      <c r="C31" s="62"/>
    </row>
    <row r="32" spans="1:4" ht="15.75">
      <c r="A32" s="59" t="s">
        <v>21</v>
      </c>
      <c r="B32" s="59"/>
      <c r="C32" s="59"/>
      <c r="D32" s="27"/>
    </row>
    <row r="33" spans="1:6" ht="15" customHeight="1">
      <c r="A33" s="59"/>
      <c r="B33" s="59"/>
      <c r="C33" s="59"/>
      <c r="D33" s="30"/>
    </row>
    <row r="34" spans="1:6" ht="15" customHeight="1">
      <c r="A34" s="59"/>
      <c r="B34" s="59"/>
      <c r="C34" s="59"/>
      <c r="D34" s="30"/>
    </row>
    <row r="35" spans="1:6" ht="15" customHeight="1">
      <c r="A35" s="36"/>
      <c r="B35" s="36" t="s">
        <v>22</v>
      </c>
      <c r="C35" s="36" t="s">
        <v>23</v>
      </c>
      <c r="D35" s="37"/>
      <c r="E35" s="38"/>
    </row>
    <row r="36" spans="1:6">
      <c r="A36" s="39" t="s">
        <v>24</v>
      </c>
      <c r="B36" s="40">
        <v>751833</v>
      </c>
      <c r="C36" s="40">
        <v>757803.84</v>
      </c>
      <c r="D36" s="41"/>
      <c r="E36" s="38"/>
    </row>
    <row r="37" spans="1:6">
      <c r="A37" s="39" t="s">
        <v>25</v>
      </c>
      <c r="B37" s="40">
        <v>36240.36</v>
      </c>
      <c r="C37" s="40">
        <v>22906.77</v>
      </c>
      <c r="D37" s="42"/>
      <c r="E37" s="38"/>
    </row>
    <row r="38" spans="1:6">
      <c r="A38" s="39" t="s">
        <v>26</v>
      </c>
      <c r="B38" s="40">
        <v>9900</v>
      </c>
      <c r="C38" s="40">
        <v>8607.3378839590405</v>
      </c>
      <c r="D38" s="43"/>
      <c r="E38" s="38"/>
    </row>
    <row r="39" spans="1:6">
      <c r="A39" s="44" t="s">
        <v>27</v>
      </c>
      <c r="B39" s="40">
        <v>-11724.041999999999</v>
      </c>
      <c r="C39" s="40"/>
      <c r="D39" s="38"/>
      <c r="E39" s="38"/>
    </row>
    <row r="40" spans="1:6">
      <c r="A40" s="45" t="s">
        <v>28</v>
      </c>
      <c r="B40" s="40">
        <f>B36+B37+B39+B38</f>
        <v>786249.31799999997</v>
      </c>
      <c r="C40" s="40">
        <f>C36+C37+C38</f>
        <v>789317.94788395904</v>
      </c>
    </row>
    <row r="44" spans="1:6" ht="15.75">
      <c r="A44" s="63" t="s">
        <v>29</v>
      </c>
      <c r="B44" s="63"/>
      <c r="C44" s="63"/>
      <c r="D44" s="63"/>
      <c r="E44" s="63"/>
    </row>
    <row r="45" spans="1:6" ht="38.25" customHeight="1">
      <c r="A45" s="51" t="s">
        <v>30</v>
      </c>
      <c r="B45" s="51"/>
      <c r="C45" s="51"/>
      <c r="D45" s="51"/>
      <c r="E45" s="51"/>
    </row>
    <row r="46" spans="1:6" ht="105">
      <c r="A46" s="46" t="s">
        <v>31</v>
      </c>
      <c r="B46" s="46" t="s">
        <v>32</v>
      </c>
      <c r="C46" s="52" t="s">
        <v>33</v>
      </c>
      <c r="D46" s="53"/>
      <c r="E46" s="46" t="s">
        <v>34</v>
      </c>
    </row>
    <row r="47" spans="1:6">
      <c r="A47" s="40">
        <v>283700</v>
      </c>
      <c r="B47" s="40">
        <f>C40</f>
        <v>789317.94788395904</v>
      </c>
      <c r="C47" s="54">
        <f>'Раздел 5'!M21</f>
        <v>706782.58827300149</v>
      </c>
      <c r="D47" s="55"/>
      <c r="E47" s="40">
        <f>A47+B47-C47</f>
        <v>366235.35961095744</v>
      </c>
    </row>
    <row r="48" spans="1:6">
      <c r="A48" s="47"/>
      <c r="B48" s="47"/>
      <c r="C48" s="47"/>
      <c r="D48" s="47"/>
      <c r="E48" s="47"/>
      <c r="F48" s="47"/>
    </row>
    <row r="49" spans="1:6">
      <c r="A49" s="47"/>
      <c r="B49" s="47"/>
      <c r="C49" s="47"/>
      <c r="D49" s="47"/>
      <c r="E49" s="47"/>
      <c r="F49" s="47"/>
    </row>
    <row r="50" spans="1:6">
      <c r="A50" s="47"/>
      <c r="B50" s="47"/>
      <c r="C50" s="47"/>
      <c r="D50" s="47"/>
      <c r="E50" s="47"/>
      <c r="F50" s="47"/>
    </row>
    <row r="51" spans="1:6">
      <c r="A51" s="47"/>
      <c r="B51" s="47"/>
      <c r="C51" s="47"/>
      <c r="D51" s="47"/>
      <c r="E51" s="47"/>
      <c r="F51" s="47"/>
    </row>
    <row r="52" spans="1:6">
      <c r="A52" s="47"/>
      <c r="B52" s="47"/>
      <c r="C52" s="47"/>
      <c r="D52" s="47"/>
      <c r="E52" s="47"/>
      <c r="F52" s="47"/>
    </row>
    <row r="53" spans="1:6">
      <c r="A53" s="47"/>
      <c r="B53" s="47"/>
      <c r="C53" s="47"/>
      <c r="D53" s="47"/>
      <c r="E53" s="47"/>
      <c r="F53" s="47"/>
    </row>
    <row r="54" spans="1:6">
      <c r="A54" s="47"/>
      <c r="B54" s="47"/>
      <c r="C54" s="47"/>
      <c r="D54" s="47"/>
      <c r="E54" s="47"/>
      <c r="F54" s="47"/>
    </row>
    <row r="55" spans="1:6">
      <c r="A55" s="47"/>
      <c r="B55" s="47"/>
      <c r="C55" s="47"/>
      <c r="D55" s="47"/>
      <c r="E55" s="47"/>
      <c r="F55" s="47"/>
    </row>
    <row r="56" spans="1:6">
      <c r="A56" s="47"/>
      <c r="B56" s="47"/>
      <c r="C56" s="47"/>
      <c r="D56" s="47"/>
      <c r="E56" s="47"/>
      <c r="F56" s="47"/>
    </row>
    <row r="57" spans="1:6">
      <c r="A57" s="47"/>
      <c r="B57" s="47"/>
      <c r="C57" s="47"/>
      <c r="D57" s="47"/>
      <c r="E57" s="47"/>
      <c r="F57" s="47"/>
    </row>
    <row r="58" spans="1:6">
      <c r="A58" s="47"/>
      <c r="B58" s="47"/>
      <c r="C58" s="47"/>
      <c r="D58" s="47"/>
      <c r="E58" s="47"/>
      <c r="F58" s="47"/>
    </row>
  </sheetData>
  <mergeCells count="22">
    <mergeCell ref="A19:D19"/>
    <mergeCell ref="A1:D1"/>
    <mergeCell ref="B8:C8"/>
    <mergeCell ref="B9:C9"/>
    <mergeCell ref="A11:B11"/>
    <mergeCell ref="A12:B12"/>
    <mergeCell ref="A45:E45"/>
    <mergeCell ref="C46:D46"/>
    <mergeCell ref="C47:D47"/>
    <mergeCell ref="A4:D5"/>
    <mergeCell ref="A20:D22"/>
    <mergeCell ref="A24:D25"/>
    <mergeCell ref="A32:C34"/>
    <mergeCell ref="B26:C26"/>
    <mergeCell ref="B27:C27"/>
    <mergeCell ref="B28:C28"/>
    <mergeCell ref="A31:C31"/>
    <mergeCell ref="A44:E44"/>
    <mergeCell ref="A13:B13"/>
    <mergeCell ref="A14:B14"/>
    <mergeCell ref="A15:B15"/>
    <mergeCell ref="A16:B16"/>
  </mergeCells>
  <pageMargins left="0.25" right="0.25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workbookViewId="0">
      <selection activeCell="B9" sqref="B9:L12"/>
    </sheetView>
  </sheetViews>
  <sheetFormatPr defaultColWidth="8.85546875" defaultRowHeight="15"/>
  <cols>
    <col min="1" max="1" width="26.42578125" customWidth="1"/>
    <col min="2" max="11" width="10.140625" customWidth="1"/>
    <col min="12" max="12" width="16.28515625" customWidth="1"/>
    <col min="13" max="13" width="30.28515625" customWidth="1"/>
  </cols>
  <sheetData>
    <row r="1" spans="1:13" ht="15.75">
      <c r="A1" s="63" t="s">
        <v>35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13">
      <c r="A2" s="71" t="s">
        <v>36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</row>
    <row r="3" spans="1:13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</row>
    <row r="4" spans="1:13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</row>
    <row r="6" spans="1:13">
      <c r="A6" s="70" t="s">
        <v>37</v>
      </c>
      <c r="B6" s="69" t="s">
        <v>38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70" t="s">
        <v>39</v>
      </c>
    </row>
    <row r="7" spans="1:13">
      <c r="A7" s="70"/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70"/>
    </row>
    <row r="8" spans="1:13">
      <c r="A8" s="1">
        <v>1</v>
      </c>
      <c r="B8" s="1">
        <v>2</v>
      </c>
      <c r="C8" s="1">
        <v>3</v>
      </c>
      <c r="D8" s="1">
        <v>4</v>
      </c>
      <c r="E8" s="1">
        <v>5</v>
      </c>
      <c r="F8" s="1">
        <v>6</v>
      </c>
      <c r="G8" s="1">
        <v>7</v>
      </c>
      <c r="H8" s="1">
        <v>8</v>
      </c>
      <c r="I8" s="1">
        <v>9</v>
      </c>
      <c r="J8" s="1">
        <v>10</v>
      </c>
      <c r="K8" s="1">
        <v>11</v>
      </c>
      <c r="L8" s="1">
        <v>12</v>
      </c>
      <c r="M8" s="1">
        <v>13</v>
      </c>
    </row>
    <row r="9" spans="1:13" ht="45">
      <c r="A9" s="2" t="s">
        <v>51</v>
      </c>
      <c r="B9" s="3">
        <v>6330</v>
      </c>
      <c r="C9" s="3">
        <v>6330</v>
      </c>
      <c r="D9" s="3">
        <v>6330</v>
      </c>
      <c r="E9" s="3">
        <v>11179</v>
      </c>
      <c r="F9" s="3">
        <v>6330</v>
      </c>
      <c r="G9" s="3">
        <v>6330</v>
      </c>
      <c r="H9" s="3">
        <v>6330</v>
      </c>
      <c r="I9" s="3">
        <v>6330</v>
      </c>
      <c r="J9" s="3">
        <v>6330</v>
      </c>
      <c r="K9" s="3">
        <v>11976.87</v>
      </c>
      <c r="L9" s="22">
        <v>11860</v>
      </c>
      <c r="M9" s="3">
        <f t="shared" ref="M9:M15" si="0">SUM(B9:L9)</f>
        <v>85655.87</v>
      </c>
    </row>
    <row r="10" spans="1:13" ht="30">
      <c r="A10" s="2" t="s">
        <v>52</v>
      </c>
      <c r="B10" s="4">
        <v>24637.8</v>
      </c>
      <c r="C10" s="4">
        <v>15731.04</v>
      </c>
      <c r="D10" s="4">
        <v>8593.14</v>
      </c>
      <c r="E10" s="4">
        <v>7021.74</v>
      </c>
      <c r="F10" s="4">
        <v>7361.74</v>
      </c>
      <c r="G10" s="4">
        <v>7481.74</v>
      </c>
      <c r="H10" s="4">
        <v>8649.89</v>
      </c>
      <c r="I10" s="4">
        <v>7751.74</v>
      </c>
      <c r="J10" s="4">
        <v>8639.4699999999993</v>
      </c>
      <c r="K10" s="4">
        <v>6781.74</v>
      </c>
      <c r="L10" s="22">
        <v>17667.48</v>
      </c>
      <c r="M10" s="3">
        <f t="shared" si="0"/>
        <v>120317.52</v>
      </c>
    </row>
    <row r="11" spans="1:13" ht="60">
      <c r="A11" s="5" t="s">
        <v>53</v>
      </c>
      <c r="B11" s="6">
        <v>2250</v>
      </c>
      <c r="C11" s="6">
        <v>0</v>
      </c>
      <c r="D11" s="6">
        <v>7300</v>
      </c>
      <c r="E11" s="6">
        <v>24198.74</v>
      </c>
      <c r="F11" s="6">
        <v>22470.18</v>
      </c>
      <c r="G11" s="6">
        <v>20203.41</v>
      </c>
      <c r="H11" s="6">
        <v>9580</v>
      </c>
      <c r="I11" s="6">
        <v>4480</v>
      </c>
      <c r="J11" s="6">
        <v>6980</v>
      </c>
      <c r="K11" s="6">
        <v>4480</v>
      </c>
      <c r="L11" s="6">
        <v>13236.5</v>
      </c>
      <c r="M11" s="3">
        <f t="shared" si="0"/>
        <v>115178.83</v>
      </c>
    </row>
    <row r="12" spans="1:13" ht="75">
      <c r="A12" s="7" t="s">
        <v>54</v>
      </c>
      <c r="B12" s="6">
        <v>6933.82</v>
      </c>
      <c r="C12" s="6">
        <v>9979.0400000000009</v>
      </c>
      <c r="D12" s="6">
        <v>7361.22</v>
      </c>
      <c r="E12" s="6">
        <v>4106.55</v>
      </c>
      <c r="F12" s="6">
        <v>11801.77</v>
      </c>
      <c r="G12" s="6">
        <v>5831.8</v>
      </c>
      <c r="H12" s="6">
        <v>4055.57</v>
      </c>
      <c r="I12" s="6">
        <v>5563.2</v>
      </c>
      <c r="J12" s="6">
        <v>20450.03</v>
      </c>
      <c r="K12" s="6">
        <v>6309.75</v>
      </c>
      <c r="L12" s="6">
        <v>13218.59</v>
      </c>
      <c r="M12" s="3">
        <f t="shared" si="0"/>
        <v>95611.34</v>
      </c>
    </row>
    <row r="13" spans="1:13" ht="30">
      <c r="A13" s="5" t="s">
        <v>55</v>
      </c>
      <c r="B13" s="8">
        <f>SUM(B14:B18)</f>
        <v>0</v>
      </c>
      <c r="C13" s="8">
        <f t="shared" ref="C13:L13" si="1">SUM(C14:C18)</f>
        <v>0</v>
      </c>
      <c r="D13" s="8">
        <f t="shared" si="1"/>
        <v>0</v>
      </c>
      <c r="E13" s="8">
        <f t="shared" si="1"/>
        <v>3119.39</v>
      </c>
      <c r="F13" s="8">
        <f t="shared" si="1"/>
        <v>0</v>
      </c>
      <c r="G13" s="8">
        <f t="shared" si="1"/>
        <v>0</v>
      </c>
      <c r="H13" s="8">
        <f t="shared" si="1"/>
        <v>0</v>
      </c>
      <c r="I13" s="8">
        <f t="shared" si="1"/>
        <v>0</v>
      </c>
      <c r="J13" s="8">
        <f t="shared" si="1"/>
        <v>13906</v>
      </c>
      <c r="K13" s="8">
        <f t="shared" si="1"/>
        <v>0</v>
      </c>
      <c r="L13" s="8">
        <f t="shared" si="1"/>
        <v>0</v>
      </c>
      <c r="M13" s="3">
        <f t="shared" si="0"/>
        <v>17025.39</v>
      </c>
    </row>
    <row r="14" spans="1:13">
      <c r="A14" s="9" t="s">
        <v>56</v>
      </c>
      <c r="B14" s="10"/>
      <c r="C14" s="11"/>
      <c r="D14" s="11"/>
      <c r="E14" s="11">
        <v>499.5</v>
      </c>
      <c r="F14" s="10"/>
      <c r="G14" s="10"/>
      <c r="H14" s="10"/>
      <c r="I14" s="10"/>
      <c r="J14" s="10"/>
      <c r="K14" s="10"/>
      <c r="L14" s="10"/>
      <c r="M14" s="23">
        <f t="shared" si="0"/>
        <v>499.5</v>
      </c>
    </row>
    <row r="15" spans="1:13">
      <c r="A15" s="9" t="s">
        <v>57</v>
      </c>
      <c r="B15" s="10"/>
      <c r="C15" s="10"/>
      <c r="D15" s="12"/>
      <c r="E15" s="12">
        <v>2619.89</v>
      </c>
      <c r="F15" s="12"/>
      <c r="G15" s="10"/>
      <c r="H15" s="10"/>
      <c r="I15" s="10"/>
      <c r="J15" s="10"/>
      <c r="K15" s="10"/>
      <c r="L15" s="10"/>
      <c r="M15" s="23">
        <f t="shared" si="0"/>
        <v>2619.89</v>
      </c>
    </row>
    <row r="16" spans="1:13" ht="60">
      <c r="A16" s="13" t="s">
        <v>58</v>
      </c>
      <c r="B16" s="14"/>
      <c r="C16" s="14"/>
      <c r="D16" s="14"/>
      <c r="E16" s="14"/>
      <c r="F16" s="14"/>
      <c r="G16" s="15"/>
      <c r="H16" s="12"/>
      <c r="I16" s="12"/>
      <c r="J16" s="12">
        <v>9856</v>
      </c>
      <c r="K16" s="10"/>
      <c r="L16" s="10"/>
      <c r="M16" s="23">
        <f t="shared" ref="M16:M20" si="2">SUM(B16:L16)</f>
        <v>9856</v>
      </c>
    </row>
    <row r="17" spans="1:13" ht="45">
      <c r="A17" s="13" t="s">
        <v>59</v>
      </c>
      <c r="B17" s="12"/>
      <c r="C17" s="12"/>
      <c r="D17" s="12"/>
      <c r="E17" s="12"/>
      <c r="F17" s="12"/>
      <c r="G17" s="12"/>
      <c r="H17" s="12"/>
      <c r="I17" s="12"/>
      <c r="J17" s="12">
        <v>2160</v>
      </c>
      <c r="K17" s="10"/>
      <c r="L17" s="10"/>
      <c r="M17" s="23">
        <f t="shared" si="2"/>
        <v>2160</v>
      </c>
    </row>
    <row r="18" spans="1:13" ht="45">
      <c r="A18" s="9" t="s">
        <v>60</v>
      </c>
      <c r="B18" s="12"/>
      <c r="C18" s="12"/>
      <c r="D18" s="12"/>
      <c r="E18" s="12"/>
      <c r="F18" s="12"/>
      <c r="G18" s="12"/>
      <c r="H18" s="12"/>
      <c r="I18" s="12"/>
      <c r="J18" s="12">
        <v>1890</v>
      </c>
      <c r="K18" s="10"/>
      <c r="L18" s="10"/>
      <c r="M18" s="23">
        <f t="shared" si="2"/>
        <v>1890</v>
      </c>
    </row>
    <row r="19" spans="1:13">
      <c r="A19" s="16" t="s">
        <v>61</v>
      </c>
      <c r="B19" s="17">
        <v>20640.939712166899</v>
      </c>
      <c r="C19" s="17">
        <v>20640.939712166899</v>
      </c>
      <c r="D19" s="17">
        <v>20640.939712166899</v>
      </c>
      <c r="E19" s="17">
        <v>20640.939712166899</v>
      </c>
      <c r="F19" s="17">
        <v>20640.939712166899</v>
      </c>
      <c r="G19" s="17">
        <v>20640.939712166899</v>
      </c>
      <c r="H19" s="17">
        <v>22092.616000000002</v>
      </c>
      <c r="I19" s="17">
        <v>22092.616000000002</v>
      </c>
      <c r="J19" s="17">
        <v>22092.616000000002</v>
      </c>
      <c r="K19" s="17">
        <v>22092.616000000002</v>
      </c>
      <c r="L19" s="17">
        <v>44185.232000000004</v>
      </c>
      <c r="M19" s="24">
        <f t="shared" si="2"/>
        <v>256401.334273001</v>
      </c>
    </row>
    <row r="20" spans="1:13" ht="45">
      <c r="A20" s="16" t="s">
        <v>62</v>
      </c>
      <c r="B20" s="17">
        <v>0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2137.3319999999999</v>
      </c>
      <c r="I20" s="17">
        <v>9359.4840000000004</v>
      </c>
      <c r="J20" s="17">
        <v>0</v>
      </c>
      <c r="K20" s="17">
        <v>0</v>
      </c>
      <c r="L20" s="17">
        <v>5095.4880000000003</v>
      </c>
      <c r="M20" s="24">
        <f t="shared" si="2"/>
        <v>16592.304</v>
      </c>
    </row>
    <row r="21" spans="1:13">
      <c r="A21" s="18" t="s">
        <v>63</v>
      </c>
      <c r="B21" s="19">
        <f>B9+B10+B11+B12+B13+B19+B20</f>
        <v>60792.559712166898</v>
      </c>
      <c r="C21" s="19">
        <f t="shared" ref="C21:L21" si="3">C9+C10+C11+C12+C13+C19+C20</f>
        <v>52681.019712166904</v>
      </c>
      <c r="D21" s="19">
        <f t="shared" si="3"/>
        <v>50225.299712166903</v>
      </c>
      <c r="E21" s="19">
        <f t="shared" si="3"/>
        <v>70266.359712166901</v>
      </c>
      <c r="F21" s="19">
        <f t="shared" si="3"/>
        <v>68604.629712166905</v>
      </c>
      <c r="G21" s="19">
        <f t="shared" si="3"/>
        <v>60487.8897121669</v>
      </c>
      <c r="H21" s="19">
        <f t="shared" si="3"/>
        <v>52845.408000000003</v>
      </c>
      <c r="I21" s="19">
        <f t="shared" si="3"/>
        <v>55577.039999999994</v>
      </c>
      <c r="J21" s="19">
        <f t="shared" si="3"/>
        <v>78398.116000000009</v>
      </c>
      <c r="K21" s="19">
        <f t="shared" si="3"/>
        <v>51640.976000000002</v>
      </c>
      <c r="L21" s="19">
        <f t="shared" si="3"/>
        <v>105263.29</v>
      </c>
      <c r="M21" s="24">
        <f>SUM(B21:L21)</f>
        <v>706782.58827300149</v>
      </c>
    </row>
    <row r="22" spans="1:13">
      <c r="A22" s="20"/>
      <c r="B22" s="21"/>
      <c r="C22" s="21"/>
      <c r="D22" s="21"/>
      <c r="E22" s="21"/>
      <c r="F22" s="21"/>
      <c r="G22" s="21"/>
    </row>
  </sheetData>
  <mergeCells count="5">
    <mergeCell ref="A1:M1"/>
    <mergeCell ref="B6:L6"/>
    <mergeCell ref="A6:A7"/>
    <mergeCell ref="M6:M7"/>
    <mergeCell ref="A2:M4"/>
  </mergeCell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Раздел 1-4</vt:lpstr>
      <vt:lpstr>Раздел 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Воронкин Никита Валентинович</cp:lastModifiedBy>
  <dcterms:created xsi:type="dcterms:W3CDTF">2006-09-16T00:00:00Z</dcterms:created>
  <dcterms:modified xsi:type="dcterms:W3CDTF">2025-03-26T13:11:46Z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460960F059E64A89BDAF58C08436E27B_13</vt:lpwstr>
  </property>
  <property fmtid="{D5CDD505-2E9C-101B-9397-08002B2CF9AE}" pid="3" name="KSOProductBuildVer">
    <vt:lpwstr>1049-12.2.0.20326</vt:lpwstr>
  </property>
  <property fmtid="{D5CDD505-2E9C-101B-9397-08002B2CF9AE}" pid="4" name="KSOReadingLayout">
    <vt:bool>true</vt:bool>
  </property>
</Properties>
</file>