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C23" i="2"/>
  <c r="D23" i="2"/>
  <c r="E23" i="2"/>
  <c r="F23" i="2"/>
  <c r="G23" i="2"/>
  <c r="H23" i="2"/>
  <c r="I23" i="2"/>
  <c r="J23" i="2"/>
  <c r="K23" i="2"/>
  <c r="B23" i="2"/>
  <c r="M23" i="2" s="1"/>
  <c r="M17" i="2" l="1"/>
  <c r="M9" i="2"/>
  <c r="C13" i="2"/>
  <c r="D13" i="2"/>
  <c r="E13" i="2"/>
  <c r="F13" i="2"/>
  <c r="G13" i="2"/>
  <c r="H13" i="2"/>
  <c r="I13" i="2"/>
  <c r="J13" i="2"/>
  <c r="K13" i="2"/>
  <c r="L13" i="2"/>
  <c r="B13" i="2"/>
  <c r="C39" i="1"/>
  <c r="B46" i="1" s="1"/>
  <c r="B39" i="1"/>
  <c r="M10" i="2" l="1"/>
  <c r="M14" i="2"/>
  <c r="M15" i="2"/>
  <c r="M16" i="2"/>
  <c r="M18" i="2"/>
  <c r="M19" i="2"/>
  <c r="M20" i="2"/>
  <c r="M21" i="2"/>
  <c r="M22" i="2"/>
  <c r="M13" i="2" l="1"/>
  <c r="M12" i="2"/>
  <c r="M11" i="2" l="1"/>
  <c r="C46" i="1" l="1"/>
  <c r="E46" i="1" s="1"/>
</calcChain>
</file>

<file path=xl/sharedStrings.xml><?xml version="1.0" encoding="utf-8"?>
<sst xmlns="http://schemas.openxmlformats.org/spreadsheetml/2006/main" count="67" uniqueCount="66">
  <si>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</si>
  <si>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</si>
  <si>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</si>
  <si>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</si>
  <si>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</si>
  <si>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</si>
  <si>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</si>
  <si>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</si>
  <si>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</si>
  <si>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</si>
  <si>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</si>
  <si>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</si>
  <si>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</si>
  <si>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</si>
  <si>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</si>
  <si>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</si>
  <si>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</si>
  <si>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</si>
  <si>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</si>
  <si>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</si>
  <si>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</si>
  <si>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</si>
  <si>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</si>
  <si>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</si>
  <si>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</si>
  <si>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</si>
  <si>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</si>
  <si>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</si>
  <si>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</si>
  <si>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</si>
  <si>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</si>
  <si>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</si>
  <si>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</si>
  <si>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</si>
  <si>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</si>
  <si>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</si>
  <si>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</si>
  <si>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</si>
  <si>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</si>
  <si>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</si>
  <si>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</si>
  <si>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деревьев</t>
  </si>
  <si>
    <t>Окраска  фасадной краской</t>
  </si>
  <si>
    <t>Отчет управляющей организации о выполнении условий договора управления многоквартирным домом по адресу: г. Белгород, ул.Почтовая 62г.</t>
  </si>
  <si>
    <t>г. Белгород, ул. Почтовая 62г.</t>
  </si>
  <si>
    <t>Закраска вандальных надписей</t>
  </si>
  <si>
    <t>Сварные работы (ремонт входной двери в подъезд)</t>
  </si>
  <si>
    <t>Установка ограничителя для дверей</t>
  </si>
  <si>
    <t>Изготовление и установка деревянного пандуса</t>
  </si>
  <si>
    <t>Сварка навеса к входной двери</t>
  </si>
  <si>
    <t>6. Услуга управления</t>
  </si>
  <si>
    <t>7. Оплачено ресурсоснабжающим организациям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</si>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</sst>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6" fillId="0" borderId="1" xfId="0" applyNumberFormat="1" applyFont="1" applyFill="1" applyBorder="1" applyAlignment="1" applyProtection="1">
      <alignment horizontal="left" vertical="top" wrapText="1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right" vertical="center" wrapText="1" indent="1"/>
    </xf>
    <xf numFmtId="4" fontId="7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6" zoomScale="85" zoomScaleNormal="85" workbookViewId="0">
      <selection activeCell="A44" sqref="A44:E44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6" t="s">
        <v>0</v>
      </c>
      <c r="B1" s="56"/>
      <c r="C1" s="56"/>
      <c r="D1" s="56"/>
      <c r="E1" s="8"/>
      <c r="F1" s="8"/>
      <c r="G1" s="8"/>
      <c r="H1" s="8"/>
      <c r="I1" s="8"/>
    </row>
    <row r="4" spans="1:9" ht="15" customHeight="1">
      <c r="A4" s="57" t="s">
        <v>43</v>
      </c>
      <c r="B4" s="57"/>
      <c r="C4" s="57"/>
      <c r="D4" s="57"/>
      <c r="E4" s="9"/>
      <c r="F4" s="9"/>
      <c r="G4" s="9"/>
      <c r="H4" s="9"/>
      <c r="I4" s="9"/>
    </row>
    <row r="5" spans="1:9" ht="15" customHeight="1">
      <c r="A5" s="57"/>
      <c r="B5" s="57"/>
      <c r="C5" s="57"/>
      <c r="D5" s="57"/>
      <c r="E5" s="9"/>
      <c r="F5" s="9"/>
      <c r="G5" s="9"/>
      <c r="H5" s="9"/>
      <c r="I5" s="9"/>
    </row>
    <row r="8" spans="1:9" ht="15.75">
      <c r="B8" s="54" t="s">
        <v>1</v>
      </c>
      <c r="C8" s="54"/>
      <c r="D8" s="10"/>
      <c r="E8" s="10"/>
      <c r="F8" s="10"/>
      <c r="G8" s="2"/>
    </row>
    <row r="9" spans="1:9" ht="15.75" customHeight="1">
      <c r="A9" s="3"/>
      <c r="B9" s="58" t="s">
        <v>2</v>
      </c>
      <c r="C9" s="58"/>
      <c r="D9" s="5"/>
      <c r="E9" s="5"/>
      <c r="F9" s="5"/>
      <c r="G9" s="5"/>
      <c r="H9" s="4"/>
    </row>
    <row r="11" spans="1:9">
      <c r="A11" s="59" t="s">
        <v>3</v>
      </c>
      <c r="B11" s="60"/>
      <c r="C11" s="43" t="s">
        <v>44</v>
      </c>
    </row>
    <row r="12" spans="1:9">
      <c r="A12" s="59" t="s">
        <v>4</v>
      </c>
      <c r="B12" s="60"/>
      <c r="C12" s="13">
        <v>2011</v>
      </c>
    </row>
    <row r="13" spans="1:9">
      <c r="A13" s="59" t="s">
        <v>5</v>
      </c>
      <c r="B13" s="60"/>
      <c r="C13" s="44">
        <v>0</v>
      </c>
    </row>
    <row r="14" spans="1:9">
      <c r="A14" s="59" t="s">
        <v>6</v>
      </c>
      <c r="B14" s="60"/>
      <c r="C14" s="45">
        <v>8829.2000000000007</v>
      </c>
    </row>
    <row r="15" spans="1:9">
      <c r="A15" s="59" t="s">
        <v>7</v>
      </c>
      <c r="B15" s="60"/>
      <c r="C15" s="45">
        <v>6675.8</v>
      </c>
    </row>
    <row r="16" spans="1:9">
      <c r="A16" s="61" t="s">
        <v>8</v>
      </c>
      <c r="B16" s="62"/>
      <c r="C16" s="45">
        <v>367.5</v>
      </c>
    </row>
    <row r="19" spans="1:4" ht="15.75">
      <c r="A19" s="54" t="s">
        <v>9</v>
      </c>
      <c r="B19" s="54"/>
      <c r="C19" s="54"/>
      <c r="D19" s="54"/>
    </row>
    <row r="20" spans="1:4">
      <c r="A20" s="58" t="s">
        <v>52</v>
      </c>
      <c r="B20" s="58"/>
      <c r="C20" s="58"/>
      <c r="D20" s="58"/>
    </row>
    <row r="21" spans="1:4">
      <c r="A21" s="58"/>
      <c r="B21" s="58"/>
      <c r="C21" s="58"/>
      <c r="D21" s="58"/>
    </row>
    <row r="22" spans="1:4">
      <c r="A22" s="58"/>
      <c r="B22" s="58"/>
      <c r="C22" s="58"/>
      <c r="D22" s="58"/>
    </row>
    <row r="24" spans="1:4">
      <c r="A24" s="63" t="s">
        <v>53</v>
      </c>
      <c r="B24" s="63"/>
      <c r="C24" s="63"/>
      <c r="D24" s="63"/>
    </row>
    <row r="25" spans="1:4">
      <c r="A25" s="63"/>
      <c r="B25" s="63"/>
      <c r="C25" s="63"/>
      <c r="D25" s="63"/>
    </row>
    <row r="26" spans="1:4" ht="30">
      <c r="A26" s="6" t="s">
        <v>10</v>
      </c>
      <c r="B26" s="55" t="s">
        <v>11</v>
      </c>
      <c r="C26" s="55"/>
      <c r="D26" s="1" t="s">
        <v>12</v>
      </c>
    </row>
    <row r="27" spans="1:4">
      <c r="A27" s="11" t="s">
        <v>35</v>
      </c>
      <c r="B27" s="51" t="s">
        <v>13</v>
      </c>
      <c r="C27" s="51"/>
      <c r="D27" s="7">
        <v>18.309999999999999</v>
      </c>
    </row>
    <row r="28" spans="1:4">
      <c r="A28" s="11" t="s">
        <v>36</v>
      </c>
      <c r="B28" s="51" t="s">
        <v>13</v>
      </c>
      <c r="C28" s="51"/>
      <c r="D28" s="7">
        <v>19.59</v>
      </c>
    </row>
    <row r="30" spans="1:4" ht="15.75">
      <c r="A30" s="52" t="s">
        <v>14</v>
      </c>
      <c r="B30" s="52"/>
      <c r="C30" s="52"/>
    </row>
    <row r="31" spans="1:4" ht="15.75">
      <c r="A31" s="53" t="s">
        <v>54</v>
      </c>
      <c r="B31" s="53"/>
      <c r="C31" s="53"/>
      <c r="D31" s="10"/>
    </row>
    <row r="32" spans="1:4" ht="15" customHeight="1">
      <c r="A32" s="53"/>
      <c r="B32" s="53"/>
      <c r="C32" s="53"/>
      <c r="D32" s="5"/>
    </row>
    <row r="33" spans="1:5" ht="15" customHeight="1">
      <c r="A33" s="53"/>
      <c r="B33" s="53"/>
      <c r="C33" s="53"/>
      <c r="D33" s="5"/>
    </row>
    <row r="34" spans="1:5" ht="15" customHeight="1">
      <c r="A34" s="14"/>
      <c r="B34" s="14" t="s">
        <v>55</v>
      </c>
      <c r="C34" s="14" t="s">
        <v>56</v>
      </c>
      <c r="D34" s="19"/>
      <c r="E34" s="20"/>
    </row>
    <row r="35" spans="1:5">
      <c r="A35" s="21" t="s">
        <v>57</v>
      </c>
      <c r="B35" s="22">
        <v>1538628.92</v>
      </c>
      <c r="C35" s="22">
        <v>1529443.38</v>
      </c>
      <c r="D35" s="23"/>
      <c r="E35" s="20"/>
    </row>
    <row r="36" spans="1:5">
      <c r="A36" s="21" t="s">
        <v>58</v>
      </c>
      <c r="B36" s="22">
        <v>108935.88000000003</v>
      </c>
      <c r="C36" s="22">
        <v>93219.959999999992</v>
      </c>
      <c r="D36" s="24"/>
      <c r="E36" s="20"/>
    </row>
    <row r="37" spans="1:5">
      <c r="A37" s="21" t="s">
        <v>59</v>
      </c>
      <c r="B37" s="22">
        <v>24300</v>
      </c>
      <c r="C37" s="22">
        <v>20483.788395904437</v>
      </c>
      <c r="D37" s="25"/>
      <c r="E37" s="20"/>
    </row>
    <row r="38" spans="1:5">
      <c r="A38" s="26" t="s">
        <v>60</v>
      </c>
      <c r="B38" s="22">
        <v>-10337.147999999999</v>
      </c>
      <c r="C38" s="22"/>
      <c r="D38" s="20"/>
      <c r="E38" s="20"/>
    </row>
    <row r="39" spans="1:5">
      <c r="A39" s="27" t="s">
        <v>61</v>
      </c>
      <c r="B39" s="22">
        <f>B35+B36+B38+B37</f>
        <v>1661527.652</v>
      </c>
      <c r="C39" s="22">
        <f>C35+C36+C37</f>
        <v>1643147.1283959043</v>
      </c>
    </row>
    <row r="43" spans="1:5" ht="15.75">
      <c r="A43" s="54" t="s">
        <v>15</v>
      </c>
      <c r="B43" s="54"/>
      <c r="C43" s="54"/>
      <c r="D43" s="54"/>
      <c r="E43" s="54"/>
    </row>
    <row r="44" spans="1:5" ht="38.25" customHeight="1">
      <c r="A44" s="46" t="s">
        <v>17</v>
      </c>
      <c r="B44" s="46"/>
      <c r="C44" s="46"/>
      <c r="D44" s="46"/>
      <c r="E44" s="46"/>
    </row>
    <row r="45" spans="1:5" ht="105">
      <c r="A45" s="15" t="s">
        <v>62</v>
      </c>
      <c r="B45" s="15" t="s">
        <v>63</v>
      </c>
      <c r="C45" s="47" t="s">
        <v>64</v>
      </c>
      <c r="D45" s="48"/>
      <c r="E45" s="15" t="s">
        <v>65</v>
      </c>
    </row>
    <row r="46" spans="1:5">
      <c r="A46" s="22">
        <v>-1028781</v>
      </c>
      <c r="B46" s="22">
        <f>C39</f>
        <v>1643147.1283959043</v>
      </c>
      <c r="C46" s="49">
        <f>'Раздел 5'!M23</f>
        <v>1468722.8237707759</v>
      </c>
      <c r="D46" s="50"/>
      <c r="E46" s="22">
        <f>A46+B46-C46</f>
        <v>-854356.6953748716</v>
      </c>
    </row>
  </sheetData>
  <mergeCells count="22"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A44:E44"/>
    <mergeCell ref="C45:D45"/>
    <mergeCell ref="C46:D46"/>
    <mergeCell ref="B27:C27"/>
    <mergeCell ref="B28:C28"/>
    <mergeCell ref="A30:C30"/>
    <mergeCell ref="A31:C33"/>
    <mergeCell ref="A43:E4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B9" sqref="B9:L12"/>
    </sheetView>
  </sheetViews>
  <sheetFormatPr defaultColWidth="8.85546875" defaultRowHeight="15"/>
  <cols>
    <col min="1" max="1" width="26.42578125" bestFit="1" customWidth="1"/>
    <col min="2" max="12" width="10" bestFit="1" customWidth="1"/>
    <col min="13" max="13" width="32.7109375" bestFit="1" customWidth="1"/>
  </cols>
  <sheetData>
    <row r="1" spans="1:13" ht="15.75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" customHeight="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6" spans="1:13">
      <c r="A6" s="66" t="s">
        <v>19</v>
      </c>
      <c r="B6" s="64" t="s">
        <v>20</v>
      </c>
      <c r="C6" s="64"/>
      <c r="D6" s="64"/>
      <c r="E6" s="64"/>
      <c r="F6" s="64"/>
      <c r="G6" s="64"/>
      <c r="H6" s="64"/>
      <c r="I6" s="64"/>
      <c r="J6" s="64"/>
      <c r="K6" s="64"/>
      <c r="L6" s="65"/>
      <c r="M6" s="66" t="s">
        <v>21</v>
      </c>
    </row>
    <row r="7" spans="1:13">
      <c r="A7" s="66"/>
      <c r="B7" s="28" t="s">
        <v>22</v>
      </c>
      <c r="C7" s="28" t="s">
        <v>23</v>
      </c>
      <c r="D7" s="28" t="s">
        <v>24</v>
      </c>
      <c r="E7" s="28" t="s">
        <v>25</v>
      </c>
      <c r="F7" s="28" t="s">
        <v>26</v>
      </c>
      <c r="G7" s="28" t="s">
        <v>27</v>
      </c>
      <c r="H7" s="28" t="s">
        <v>28</v>
      </c>
      <c r="I7" s="28" t="s">
        <v>29</v>
      </c>
      <c r="J7" s="28" t="s">
        <v>30</v>
      </c>
      <c r="K7" s="29" t="s">
        <v>31</v>
      </c>
      <c r="L7" s="29" t="s">
        <v>32</v>
      </c>
      <c r="M7" s="67"/>
    </row>
    <row r="8" spans="1:1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9">
        <v>12</v>
      </c>
      <c r="M8" s="28">
        <v>13</v>
      </c>
    </row>
    <row r="9" spans="1:13" ht="45">
      <c r="A9" s="30" t="s">
        <v>33</v>
      </c>
      <c r="B9" s="36">
        <v>16610</v>
      </c>
      <c r="C9" s="36">
        <v>16610</v>
      </c>
      <c r="D9" s="36">
        <v>16610</v>
      </c>
      <c r="E9" s="36">
        <v>27295</v>
      </c>
      <c r="F9" s="36">
        <v>16610</v>
      </c>
      <c r="G9" s="36">
        <v>16610</v>
      </c>
      <c r="H9" s="36">
        <v>16610</v>
      </c>
      <c r="I9" s="36">
        <v>16610</v>
      </c>
      <c r="J9" s="36">
        <v>16610</v>
      </c>
      <c r="K9" s="36">
        <v>27842.249999999996</v>
      </c>
      <c r="L9" s="37">
        <v>16610</v>
      </c>
      <c r="M9" s="36">
        <f>SUM(B9:L9)</f>
        <v>204627.25</v>
      </c>
    </row>
    <row r="10" spans="1:13" ht="30">
      <c r="A10" s="30" t="s">
        <v>37</v>
      </c>
      <c r="B10" s="36">
        <v>68073.63</v>
      </c>
      <c r="C10" s="36">
        <v>47862.93</v>
      </c>
      <c r="D10" s="36">
        <v>22587.030000000002</v>
      </c>
      <c r="E10" s="36">
        <v>21705.63</v>
      </c>
      <c r="F10" s="36">
        <v>22905.63</v>
      </c>
      <c r="G10" s="36">
        <v>23595.63</v>
      </c>
      <c r="H10" s="36">
        <v>24193.780000000002</v>
      </c>
      <c r="I10" s="36">
        <v>24255.63</v>
      </c>
      <c r="J10" s="36">
        <v>24873.360000000001</v>
      </c>
      <c r="K10" s="36">
        <v>21075.63</v>
      </c>
      <c r="L10" s="37">
        <v>24193.780000000002</v>
      </c>
      <c r="M10" s="36">
        <f t="shared" ref="M10:M22" si="0">SUM(B10:L10)</f>
        <v>325322.66000000003</v>
      </c>
    </row>
    <row r="11" spans="1:13" ht="60">
      <c r="A11" s="31" t="s">
        <v>38</v>
      </c>
      <c r="B11" s="38">
        <v>1590.31</v>
      </c>
      <c r="C11" s="38">
        <v>2660</v>
      </c>
      <c r="D11" s="38">
        <v>3350</v>
      </c>
      <c r="E11" s="38">
        <v>10250</v>
      </c>
      <c r="F11" s="38">
        <v>23613.85</v>
      </c>
      <c r="G11" s="38">
        <v>20680.48</v>
      </c>
      <c r="H11" s="38">
        <v>5119.84</v>
      </c>
      <c r="I11" s="38">
        <v>8012</v>
      </c>
      <c r="J11" s="38">
        <v>3912</v>
      </c>
      <c r="K11" s="38">
        <v>6262</v>
      </c>
      <c r="L11" s="16">
        <v>5119.84</v>
      </c>
      <c r="M11" s="36">
        <f t="shared" si="0"/>
        <v>90570.319999999992</v>
      </c>
    </row>
    <row r="12" spans="1:13" ht="75">
      <c r="A12" s="32" t="s">
        <v>39</v>
      </c>
      <c r="B12" s="38">
        <v>12184.919999999998</v>
      </c>
      <c r="C12" s="38">
        <v>10305.049999999999</v>
      </c>
      <c r="D12" s="38">
        <v>20163.579999999998</v>
      </c>
      <c r="E12" s="38">
        <v>9688.07</v>
      </c>
      <c r="F12" s="38">
        <v>13676.269999999999</v>
      </c>
      <c r="G12" s="38">
        <v>17017.45</v>
      </c>
      <c r="H12" s="38">
        <v>26568.25</v>
      </c>
      <c r="I12" s="38">
        <v>8357.27</v>
      </c>
      <c r="J12" s="38">
        <v>37067.14</v>
      </c>
      <c r="K12" s="38">
        <v>29165.629999999997</v>
      </c>
      <c r="L12" s="16">
        <v>26568.25</v>
      </c>
      <c r="M12" s="36">
        <f t="shared" si="0"/>
        <v>210761.88</v>
      </c>
    </row>
    <row r="13" spans="1:13" ht="30">
      <c r="A13" s="31" t="s">
        <v>40</v>
      </c>
      <c r="B13" s="38">
        <f>SUM(B14:B20)</f>
        <v>989.5</v>
      </c>
      <c r="C13" s="38">
        <f t="shared" ref="C13:L13" si="1">SUM(C14:C20)</f>
        <v>0</v>
      </c>
      <c r="D13" s="38">
        <f t="shared" si="1"/>
        <v>800</v>
      </c>
      <c r="E13" s="38">
        <f t="shared" si="1"/>
        <v>20365.109999999997</v>
      </c>
      <c r="F13" s="38">
        <f t="shared" si="1"/>
        <v>4953.9399999999996</v>
      </c>
      <c r="G13" s="38">
        <f t="shared" si="1"/>
        <v>0</v>
      </c>
      <c r="H13" s="38">
        <f t="shared" si="1"/>
        <v>0</v>
      </c>
      <c r="I13" s="38">
        <f t="shared" si="1"/>
        <v>0</v>
      </c>
      <c r="J13" s="38">
        <f t="shared" si="1"/>
        <v>0</v>
      </c>
      <c r="K13" s="38">
        <f t="shared" si="1"/>
        <v>0</v>
      </c>
      <c r="L13" s="38">
        <f t="shared" si="1"/>
        <v>0</v>
      </c>
      <c r="M13" s="36">
        <f t="shared" si="0"/>
        <v>27108.549999999996</v>
      </c>
    </row>
    <row r="14" spans="1:13" ht="30">
      <c r="A14" s="33" t="s">
        <v>45</v>
      </c>
      <c r="B14" s="39">
        <v>989.5</v>
      </c>
      <c r="C14" s="39"/>
      <c r="D14" s="39"/>
      <c r="E14" s="39"/>
      <c r="F14" s="38"/>
      <c r="G14" s="38"/>
      <c r="H14" s="38"/>
      <c r="I14" s="38"/>
      <c r="J14" s="38"/>
      <c r="K14" s="38"/>
      <c r="L14" s="16"/>
      <c r="M14" s="40">
        <f t="shared" si="0"/>
        <v>989.5</v>
      </c>
    </row>
    <row r="15" spans="1:13" ht="30">
      <c r="A15" s="33" t="s">
        <v>46</v>
      </c>
      <c r="B15" s="38"/>
      <c r="C15" s="38"/>
      <c r="D15" s="39">
        <v>800</v>
      </c>
      <c r="E15" s="39"/>
      <c r="F15" s="39"/>
      <c r="G15" s="38"/>
      <c r="H15" s="38"/>
      <c r="I15" s="38"/>
      <c r="J15" s="38"/>
      <c r="K15" s="38"/>
      <c r="L15" s="16"/>
      <c r="M15" s="40">
        <f t="shared" si="0"/>
        <v>800</v>
      </c>
    </row>
    <row r="16" spans="1:13" ht="30">
      <c r="A16" s="33" t="s">
        <v>47</v>
      </c>
      <c r="B16" s="38"/>
      <c r="C16" s="38"/>
      <c r="D16" s="38"/>
      <c r="E16" s="39">
        <v>477.78</v>
      </c>
      <c r="F16" s="39"/>
      <c r="G16" s="39"/>
      <c r="H16" s="38"/>
      <c r="I16" s="38"/>
      <c r="J16" s="38"/>
      <c r="K16" s="38"/>
      <c r="L16" s="16"/>
      <c r="M16" s="40">
        <f t="shared" si="0"/>
        <v>477.78</v>
      </c>
    </row>
    <row r="17" spans="1:13">
      <c r="A17" s="33" t="s">
        <v>42</v>
      </c>
      <c r="B17" s="38"/>
      <c r="C17" s="38"/>
      <c r="D17" s="38"/>
      <c r="E17" s="39">
        <v>18403.829999999998</v>
      </c>
      <c r="F17" s="39"/>
      <c r="G17" s="39"/>
      <c r="H17" s="38"/>
      <c r="I17" s="38"/>
      <c r="J17" s="38"/>
      <c r="K17" s="38"/>
      <c r="L17" s="16"/>
      <c r="M17" s="40">
        <f>SUM(B17:L17)</f>
        <v>18403.829999999998</v>
      </c>
    </row>
    <row r="18" spans="1:13">
      <c r="A18" s="34" t="s">
        <v>41</v>
      </c>
      <c r="B18" s="41"/>
      <c r="C18" s="41"/>
      <c r="D18" s="41"/>
      <c r="E18" s="42">
        <v>1483.5</v>
      </c>
      <c r="F18" s="41"/>
      <c r="G18" s="42"/>
      <c r="H18" s="38"/>
      <c r="I18" s="38"/>
      <c r="J18" s="38"/>
      <c r="K18" s="38"/>
      <c r="L18" s="16"/>
      <c r="M18" s="40">
        <f t="shared" si="0"/>
        <v>1483.5</v>
      </c>
    </row>
    <row r="19" spans="1:13" ht="30">
      <c r="A19" s="34" t="s">
        <v>48</v>
      </c>
      <c r="B19" s="41"/>
      <c r="C19" s="41"/>
      <c r="D19" s="41"/>
      <c r="E19" s="41"/>
      <c r="F19" s="42">
        <v>4761.2</v>
      </c>
      <c r="G19" s="42"/>
      <c r="H19" s="38"/>
      <c r="I19" s="38"/>
      <c r="J19" s="38"/>
      <c r="K19" s="38"/>
      <c r="L19" s="16"/>
      <c r="M19" s="40">
        <f t="shared" si="0"/>
        <v>4761.2</v>
      </c>
    </row>
    <row r="20" spans="1:13" ht="30">
      <c r="A20" s="34" t="s">
        <v>49</v>
      </c>
      <c r="B20" s="39"/>
      <c r="C20" s="39"/>
      <c r="D20" s="39"/>
      <c r="E20" s="39"/>
      <c r="F20" s="39">
        <v>192.74</v>
      </c>
      <c r="G20" s="39"/>
      <c r="H20" s="38"/>
      <c r="I20" s="38"/>
      <c r="J20" s="38"/>
      <c r="K20" s="38"/>
      <c r="L20" s="16"/>
      <c r="M20" s="40">
        <f t="shared" si="0"/>
        <v>192.74</v>
      </c>
    </row>
    <row r="21" spans="1:13">
      <c r="A21" s="18" t="s">
        <v>50</v>
      </c>
      <c r="B21" s="38">
        <v>41796.097295129381</v>
      </c>
      <c r="C21" s="38">
        <v>41796.097295129381</v>
      </c>
      <c r="D21" s="38">
        <v>41796.097295129381</v>
      </c>
      <c r="E21" s="38">
        <v>41796.097295129381</v>
      </c>
      <c r="F21" s="38">
        <v>41796.097295129381</v>
      </c>
      <c r="G21" s="38">
        <v>41796.097295129381</v>
      </c>
      <c r="H21" s="38">
        <v>44654.522000000004</v>
      </c>
      <c r="I21" s="38">
        <v>44654.522000000004</v>
      </c>
      <c r="J21" s="38">
        <v>44654.522000000004</v>
      </c>
      <c r="K21" s="38">
        <v>44654.522000000004</v>
      </c>
      <c r="L21" s="16">
        <v>89309.044000000009</v>
      </c>
      <c r="M21" s="36">
        <f t="shared" si="0"/>
        <v>518703.71577077627</v>
      </c>
    </row>
    <row r="22" spans="1:13" ht="45">
      <c r="A22" s="18" t="s">
        <v>51</v>
      </c>
      <c r="B22" s="38">
        <v>18835.583999999999</v>
      </c>
      <c r="C22" s="38">
        <v>0</v>
      </c>
      <c r="D22" s="38">
        <v>0</v>
      </c>
      <c r="E22" s="38">
        <v>0</v>
      </c>
      <c r="F22" s="38">
        <v>16904.987999999998</v>
      </c>
      <c r="G22" s="38">
        <v>6649.2959999999994</v>
      </c>
      <c r="H22" s="38">
        <v>0</v>
      </c>
      <c r="I22" s="38">
        <v>15819.455999999998</v>
      </c>
      <c r="J22" s="38">
        <v>0</v>
      </c>
      <c r="K22" s="38">
        <v>17263.883999999998</v>
      </c>
      <c r="L22" s="16">
        <v>16155.24</v>
      </c>
      <c r="M22" s="36">
        <f t="shared" si="0"/>
        <v>91628.448000000004</v>
      </c>
    </row>
    <row r="23" spans="1:13">
      <c r="A23" s="35" t="s">
        <v>34</v>
      </c>
      <c r="B23" s="36">
        <f>B9+B10+B11+B12+B13+B21+B22</f>
        <v>160080.04129512937</v>
      </c>
      <c r="C23" s="36">
        <f t="shared" ref="C23:K23" si="2">C9+C10+C11+C12+C13+C21+C22</f>
        <v>119234.07729512938</v>
      </c>
      <c r="D23" s="36">
        <f t="shared" si="2"/>
        <v>105306.70729512938</v>
      </c>
      <c r="E23" s="36">
        <f t="shared" si="2"/>
        <v>131099.90729512938</v>
      </c>
      <c r="F23" s="36">
        <f t="shared" si="2"/>
        <v>140460.7752951294</v>
      </c>
      <c r="G23" s="36">
        <f t="shared" si="2"/>
        <v>126348.95329512938</v>
      </c>
      <c r="H23" s="36">
        <f t="shared" si="2"/>
        <v>117146.39199999999</v>
      </c>
      <c r="I23" s="36">
        <f t="shared" si="2"/>
        <v>117708.87800000003</v>
      </c>
      <c r="J23" s="36">
        <f t="shared" si="2"/>
        <v>127117.022</v>
      </c>
      <c r="K23" s="36">
        <f t="shared" si="2"/>
        <v>146263.916</v>
      </c>
      <c r="L23" s="36">
        <f>L9+L10+L11+L12+L13+L21+L22</f>
        <v>177956.15399999998</v>
      </c>
      <c r="M23" s="36">
        <f>SUM(B23:L23)</f>
        <v>1468722.8237707759</v>
      </c>
    </row>
    <row r="24" spans="1:13">
      <c r="A24" s="12"/>
      <c r="B24" s="17"/>
      <c r="C24" s="17"/>
      <c r="E24" s="17"/>
      <c r="F24" s="17"/>
      <c r="G24" s="17"/>
    </row>
  </sheetData>
  <mergeCells count="5">
    <mergeCell ref="B6:L6"/>
    <mergeCell ref="A6:A7"/>
    <mergeCell ref="M6:M7"/>
    <mergeCell ref="A1:M1"/>
    <mergeCell ref="A2:M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