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ronkinNV\Desktop\отчёт 41 дом\"/>
    </mc:Choice>
  </mc:AlternateContent>
  <bookViews>
    <workbookView xWindow="0" yWindow="0" windowWidth="23040" windowHeight="9060" activeTab="1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B46" i="1" s="1"/>
  <c r="B39" i="1"/>
  <c r="M20" i="2"/>
  <c r="M19" i="2"/>
  <c r="M18" i="2"/>
  <c r="M17" i="2"/>
  <c r="M16" i="2"/>
  <c r="M15" i="2"/>
  <c r="M14" i="2"/>
  <c r="M10" i="2"/>
  <c r="M11" i="2"/>
  <c r="M12" i="2"/>
  <c r="M13" i="2"/>
  <c r="M9" i="2"/>
  <c r="C21" i="2"/>
  <c r="D21" i="2"/>
  <c r="M21" i="2" s="1"/>
  <c r="C46" i="1" s="1"/>
  <c r="E21" i="2"/>
  <c r="F21" i="2"/>
  <c r="G21" i="2"/>
  <c r="H21" i="2"/>
  <c r="I21" i="2"/>
  <c r="J21" i="2"/>
  <c r="K21" i="2"/>
  <c r="L21" i="2"/>
  <c r="B21" i="2"/>
  <c r="J13" i="2"/>
  <c r="B13" i="2"/>
  <c r="E46" i="1" l="1"/>
  <c r="L13" i="2"/>
  <c r="K13" i="2"/>
  <c r="I13" i="2"/>
  <c r="H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<sst xmlns="http://schemas.openxmlformats.org/spreadsheetml/2006/main" count="65" uniqueCount="64">
  <si>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</si>
  <si>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</si>
  <si>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</si>
  <si>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</si>
  <si>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</si>
  <si>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</si>
  <si>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</si>
  <si>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</si>
  <si>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</si>
  <si>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</si>
  <si>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</si>
  <si>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</si>
  <si>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</si>
  <si>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</si>
  <si>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</si>
  <si>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</si>
  <si>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</si>
  <si>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</si>
  <si>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</si>
  <si>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</si>
  <si>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</si>
  <si>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</si>
  <si>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</si>
  <si>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</si>
  <si>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</si>
  <si>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</si>
  <si>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</si>
  <si>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</si>
  <si>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</si>
  <si>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</si>
  <si>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</si>
  <si>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</si>
  <si>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</si>
  <si>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</si>
  <si>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</si>
  <si>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</si>
  <si>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</si>
  <si>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</si>
  <si>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</si>
  <si>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</si>
  <si>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Окраска деревьев</t>
  </si>
  <si>
    <t>Окраска  фасадной краской</t>
  </si>
  <si>
    <t>Отчет управляющей организации о выполнении условий договора управления многоквартирным домом по адресу: г. Белгород, ул.Почтовая 72.</t>
  </si>
  <si>
    <t>г. Белгород, ул. Почтовая 72.</t>
  </si>
  <si>
    <t>Замена колеса</t>
  </si>
  <si>
    <t>Ремонт ступеней 3 подъезд.</t>
  </si>
  <si>
    <t>Установка решетки  перед входом в подъезд.</t>
  </si>
  <si>
    <t>6. Услуга управления</t>
  </si>
  <si>
    <t>7. Оплачено ресурсоснабжающим организациям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</si>
  <si>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</si>
  <si>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</si>
  <si>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Информация о начисленном и оплаченном за отчетный период размере платы за содержание помещений</t>
  </si>
  <si>
    <t xml:space="preserve">Начислено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</si>
  <si>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</si>
  <si>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</si>
  <si>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</si>
  <si>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</si>
  <si>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</si>
  <si>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</si>
  <si>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</si>
  <si>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</si>
  <si>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</si>
  <si>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</si>
  <si>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ноябрь-декабрь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</si>
</sst>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4" fillId="0" borderId="0" xfId="0" applyFont="1"/>
    <xf numFmtId="0" fontId="6" fillId="0" borderId="0" xfId="0" applyFont="1" applyAlignment="1">
      <alignment horizontal="left" vertical="center" indent="15"/>
    </xf>
    <xf numFmtId="0" fontId="0" fillId="0" borderId="0" xfId="0" applyAlignment="1"/>
    <xf numFmtId="0" fontId="1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/>
    <xf numFmtId="49" fontId="9" fillId="0" borderId="0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 indent="1"/>
    </xf>
    <xf numFmtId="4" fontId="10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9" fontId="7" fillId="2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15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5" zoomScaleNormal="85" workbookViewId="0">
      <selection activeCell="F45" sqref="F45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5" t="s">
        <v>0</v>
      </c>
      <c r="B1" s="45"/>
      <c r="C1" s="45"/>
      <c r="D1" s="45"/>
      <c r="E1" s="8"/>
      <c r="F1" s="8"/>
      <c r="G1" s="8"/>
      <c r="H1" s="8"/>
      <c r="I1" s="8"/>
    </row>
    <row r="4" spans="1:9" ht="15" customHeight="1">
      <c r="A4" s="46" t="s">
        <v>42</v>
      </c>
      <c r="B4" s="46"/>
      <c r="C4" s="46"/>
      <c r="D4" s="46"/>
      <c r="E4" s="9"/>
      <c r="F4" s="9"/>
      <c r="G4" s="9"/>
      <c r="H4" s="9"/>
      <c r="I4" s="9"/>
    </row>
    <row r="5" spans="1:9" ht="15" customHeight="1">
      <c r="A5" s="46"/>
      <c r="B5" s="46"/>
      <c r="C5" s="46"/>
      <c r="D5" s="46"/>
      <c r="E5" s="9"/>
      <c r="F5" s="9"/>
      <c r="G5" s="9"/>
      <c r="H5" s="9"/>
      <c r="I5" s="9"/>
    </row>
    <row r="8" spans="1:9" ht="15.75">
      <c r="B8" s="47" t="s">
        <v>1</v>
      </c>
      <c r="C8" s="47"/>
      <c r="D8" s="10"/>
      <c r="E8" s="10"/>
      <c r="F8" s="10"/>
      <c r="G8" s="2"/>
    </row>
    <row r="9" spans="1:9" ht="15.75" customHeight="1">
      <c r="A9" s="3"/>
      <c r="B9" s="48" t="s">
        <v>2</v>
      </c>
      <c r="C9" s="48"/>
      <c r="D9" s="5"/>
      <c r="E9" s="5"/>
      <c r="F9" s="5"/>
      <c r="G9" s="5"/>
      <c r="H9" s="4"/>
    </row>
    <row r="11" spans="1:9">
      <c r="A11" s="49" t="s">
        <v>3</v>
      </c>
      <c r="B11" s="50"/>
      <c r="C11" s="27" t="s">
        <v>43</v>
      </c>
    </row>
    <row r="12" spans="1:9">
      <c r="A12" s="49" t="s">
        <v>4</v>
      </c>
      <c r="B12" s="50"/>
      <c r="C12" s="15">
        <v>2004</v>
      </c>
    </row>
    <row r="13" spans="1:9">
      <c r="A13" s="49" t="s">
        <v>5</v>
      </c>
      <c r="B13" s="50"/>
      <c r="C13" s="28">
        <v>0.1</v>
      </c>
    </row>
    <row r="14" spans="1:9">
      <c r="A14" s="49" t="s">
        <v>6</v>
      </c>
      <c r="B14" s="50"/>
      <c r="C14" s="29">
        <v>4758.1000000000004</v>
      </c>
    </row>
    <row r="15" spans="1:9">
      <c r="A15" s="49" t="s">
        <v>7</v>
      </c>
      <c r="B15" s="50"/>
      <c r="C15" s="29">
        <v>3829.9</v>
      </c>
    </row>
    <row r="16" spans="1:9">
      <c r="A16" s="51" t="s">
        <v>8</v>
      </c>
      <c r="B16" s="52"/>
      <c r="C16" s="29">
        <v>0</v>
      </c>
    </row>
    <row r="19" spans="1:4" ht="15.75">
      <c r="A19" s="47" t="s">
        <v>9</v>
      </c>
      <c r="B19" s="47"/>
      <c r="C19" s="47"/>
      <c r="D19" s="47"/>
    </row>
    <row r="20" spans="1:4" ht="15" customHeight="1">
      <c r="A20" s="48" t="s">
        <v>49</v>
      </c>
      <c r="B20" s="48"/>
      <c r="C20" s="48"/>
      <c r="D20" s="48"/>
    </row>
    <row r="21" spans="1:4" ht="15" customHeight="1">
      <c r="A21" s="48"/>
      <c r="B21" s="48"/>
      <c r="C21" s="48"/>
      <c r="D21" s="48"/>
    </row>
    <row r="22" spans="1:4" ht="15" customHeight="1">
      <c r="A22" s="48"/>
      <c r="B22" s="48"/>
      <c r="C22" s="48"/>
      <c r="D22" s="48"/>
    </row>
    <row r="24" spans="1:4" ht="15" customHeight="1">
      <c r="A24" s="53" t="s">
        <v>50</v>
      </c>
      <c r="B24" s="53"/>
      <c r="C24" s="53"/>
      <c r="D24" s="53"/>
    </row>
    <row r="25" spans="1:4">
      <c r="A25" s="53"/>
      <c r="B25" s="53"/>
      <c r="C25" s="53"/>
      <c r="D25" s="53"/>
    </row>
    <row r="26" spans="1:4" ht="30">
      <c r="A26" s="6" t="s">
        <v>10</v>
      </c>
      <c r="B26" s="44" t="s">
        <v>11</v>
      </c>
      <c r="C26" s="44"/>
      <c r="D26" s="1" t="s">
        <v>12</v>
      </c>
    </row>
    <row r="27" spans="1:4">
      <c r="A27" s="11" t="s">
        <v>34</v>
      </c>
      <c r="B27" s="54" t="s">
        <v>13</v>
      </c>
      <c r="C27" s="54"/>
      <c r="D27" s="7">
        <v>17.940000000000001</v>
      </c>
    </row>
    <row r="28" spans="1:4">
      <c r="A28" s="11" t="s">
        <v>35</v>
      </c>
      <c r="B28" s="54" t="s">
        <v>13</v>
      </c>
      <c r="C28" s="54"/>
      <c r="D28" s="7">
        <v>19.190000000000001</v>
      </c>
    </row>
    <row r="30" spans="1:4" ht="15.75">
      <c r="A30" s="55" t="s">
        <v>14</v>
      </c>
      <c r="B30" s="55"/>
      <c r="C30" s="55"/>
    </row>
    <row r="31" spans="1:4" ht="15.75">
      <c r="A31" s="56" t="s">
        <v>51</v>
      </c>
      <c r="B31" s="56"/>
      <c r="C31" s="56"/>
      <c r="D31" s="10"/>
    </row>
    <row r="32" spans="1:4" ht="15" customHeight="1">
      <c r="A32" s="56"/>
      <c r="B32" s="56"/>
      <c r="C32" s="56"/>
      <c r="D32" s="5"/>
    </row>
    <row r="33" spans="1:5" ht="15" customHeight="1">
      <c r="A33" s="56"/>
      <c r="B33" s="56"/>
      <c r="C33" s="56"/>
      <c r="D33" s="5"/>
    </row>
    <row r="34" spans="1:5" ht="15" customHeight="1">
      <c r="A34" s="14"/>
      <c r="B34" s="14" t="s">
        <v>52</v>
      </c>
      <c r="C34" s="14" t="s">
        <v>53</v>
      </c>
      <c r="D34" s="30"/>
      <c r="E34" s="31"/>
    </row>
    <row r="35" spans="1:5">
      <c r="A35" s="32" t="s">
        <v>54</v>
      </c>
      <c r="B35" s="33">
        <v>853314.29999999993</v>
      </c>
      <c r="C35" s="33">
        <v>822756.28</v>
      </c>
      <c r="D35" s="34"/>
      <c r="E35" s="31"/>
    </row>
    <row r="36" spans="1:5">
      <c r="A36" s="32" t="s">
        <v>55</v>
      </c>
      <c r="B36" s="33">
        <v>76081.440000000002</v>
      </c>
      <c r="C36" s="33">
        <v>44599.07</v>
      </c>
      <c r="D36" s="35"/>
      <c r="E36" s="31"/>
    </row>
    <row r="37" spans="1:5">
      <c r="A37" s="32" t="s">
        <v>56</v>
      </c>
      <c r="B37" s="33">
        <v>14400</v>
      </c>
      <c r="C37" s="33">
        <v>11876.450511945401</v>
      </c>
      <c r="D37" s="36"/>
      <c r="E37" s="31"/>
    </row>
    <row r="38" spans="1:5">
      <c r="A38" s="37" t="s">
        <v>57</v>
      </c>
      <c r="B38" s="33">
        <v>-30651.444</v>
      </c>
      <c r="C38" s="33"/>
      <c r="D38" s="31"/>
      <c r="E38" s="31"/>
    </row>
    <row r="39" spans="1:5">
      <c r="A39" s="38" t="s">
        <v>58</v>
      </c>
      <c r="B39" s="33">
        <f>B35+B36+B38+B37</f>
        <v>913144.29599999997</v>
      </c>
      <c r="C39" s="33">
        <f>C35+C36+C37</f>
        <v>879231.80051194539</v>
      </c>
    </row>
    <row r="43" spans="1:5" ht="15.75">
      <c r="A43" s="47" t="s">
        <v>15</v>
      </c>
      <c r="B43" s="47"/>
      <c r="C43" s="47"/>
      <c r="D43" s="47"/>
      <c r="E43" s="47"/>
    </row>
    <row r="44" spans="1:5" ht="38.25" customHeight="1">
      <c r="A44" s="39" t="s">
        <v>17</v>
      </c>
      <c r="B44" s="39"/>
      <c r="C44" s="39"/>
      <c r="D44" s="39"/>
      <c r="E44" s="39"/>
    </row>
    <row r="45" spans="1:5" ht="105">
      <c r="A45" s="13" t="s">
        <v>59</v>
      </c>
      <c r="B45" s="13" t="s">
        <v>60</v>
      </c>
      <c r="C45" s="40" t="s">
        <v>61</v>
      </c>
      <c r="D45" s="41"/>
      <c r="E45" s="13" t="s">
        <v>62</v>
      </c>
    </row>
    <row r="46" spans="1:5">
      <c r="A46" s="33">
        <v>61023</v>
      </c>
      <c r="B46" s="33">
        <f>C39</f>
        <v>879231.80051194539</v>
      </c>
      <c r="C46" s="42">
        <f>'Раздел 5'!M21</f>
        <v>885632.15170875832</v>
      </c>
      <c r="D46" s="43"/>
      <c r="E46" s="33">
        <f>A46+B46-C46</f>
        <v>54622.648803187069</v>
      </c>
    </row>
  </sheetData>
  <mergeCells count="22">
    <mergeCell ref="A43:E43"/>
    <mergeCell ref="A24:D25"/>
    <mergeCell ref="B27:C27"/>
    <mergeCell ref="B28:C28"/>
    <mergeCell ref="A30:C30"/>
    <mergeCell ref="A31:C33"/>
    <mergeCell ref="A44:E44"/>
    <mergeCell ref="C45:D45"/>
    <mergeCell ref="C46:D46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L8" sqref="L8"/>
    </sheetView>
  </sheetViews>
  <sheetFormatPr defaultColWidth="8.85546875" defaultRowHeight="15"/>
  <cols>
    <col min="1" max="1" width="47.28515625" bestFit="1" customWidth="1"/>
    <col min="2" max="2" width="9" bestFit="1" customWidth="1"/>
    <col min="3" max="3" width="9.140625" bestFit="1" customWidth="1"/>
    <col min="4" max="9" width="9" bestFit="1" customWidth="1"/>
    <col min="10" max="10" width="9.28515625" bestFit="1" customWidth="1"/>
    <col min="11" max="11" width="9" bestFit="1" customWidth="1"/>
    <col min="12" max="12" width="15.5703125" customWidth="1"/>
    <col min="13" max="13" width="32.7109375" bestFit="1" customWidth="1"/>
  </cols>
  <sheetData>
    <row r="1" spans="1:13" ht="15.75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6" spans="1:13">
      <c r="A6" s="58" t="s">
        <v>19</v>
      </c>
      <c r="B6" s="57" t="s">
        <v>20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8" t="s">
        <v>21</v>
      </c>
    </row>
    <row r="7" spans="1:13">
      <c r="A7" s="58"/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17" t="s">
        <v>30</v>
      </c>
      <c r="K7" s="17" t="s">
        <v>31</v>
      </c>
      <c r="L7" s="60" t="s">
        <v>63</v>
      </c>
      <c r="M7" s="58"/>
    </row>
    <row r="8" spans="1:1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</row>
    <row r="9" spans="1:13" ht="30">
      <c r="A9" s="18" t="s">
        <v>32</v>
      </c>
      <c r="B9" s="24">
        <v>6700</v>
      </c>
      <c r="C9" s="24">
        <v>6700</v>
      </c>
      <c r="D9" s="24">
        <v>6700</v>
      </c>
      <c r="E9" s="24">
        <v>13183</v>
      </c>
      <c r="F9" s="24">
        <v>6700</v>
      </c>
      <c r="G9" s="24">
        <v>6700</v>
      </c>
      <c r="H9" s="24">
        <v>6700</v>
      </c>
      <c r="I9" s="24">
        <v>6700</v>
      </c>
      <c r="J9" s="24">
        <v>6700</v>
      </c>
      <c r="K9" s="24">
        <v>13314.380000000001</v>
      </c>
      <c r="L9" s="24">
        <v>12220</v>
      </c>
      <c r="M9" s="24">
        <f>SUM(B9:L9)</f>
        <v>92317.38</v>
      </c>
    </row>
    <row r="10" spans="1:13">
      <c r="A10" s="18" t="s">
        <v>36</v>
      </c>
      <c r="B10" s="24">
        <v>20877.38</v>
      </c>
      <c r="C10" s="24">
        <v>14836.38</v>
      </c>
      <c r="D10" s="24">
        <v>7430.38</v>
      </c>
      <c r="E10" s="24">
        <v>6059.38</v>
      </c>
      <c r="F10" s="24">
        <v>5789.38</v>
      </c>
      <c r="G10" s="24">
        <v>6784.38</v>
      </c>
      <c r="H10" s="24">
        <v>8249.57</v>
      </c>
      <c r="I10" s="24">
        <v>6374.38</v>
      </c>
      <c r="J10" s="24">
        <v>6649.38</v>
      </c>
      <c r="K10" s="24">
        <v>6589.38</v>
      </c>
      <c r="L10" s="24">
        <v>16852.759999999998</v>
      </c>
      <c r="M10" s="24">
        <f t="shared" ref="M10:M13" si="0">SUM(B10:L10)</f>
        <v>106492.75</v>
      </c>
    </row>
    <row r="11" spans="1:13" ht="30">
      <c r="A11" s="19" t="s">
        <v>37</v>
      </c>
      <c r="B11" s="23">
        <v>3500</v>
      </c>
      <c r="C11" s="23">
        <v>0</v>
      </c>
      <c r="D11" s="23">
        <v>5804</v>
      </c>
      <c r="E11" s="23">
        <v>7554</v>
      </c>
      <c r="F11" s="23">
        <v>40930.5</v>
      </c>
      <c r="G11" s="23">
        <v>18926</v>
      </c>
      <c r="H11" s="23">
        <v>11700</v>
      </c>
      <c r="I11" s="23">
        <v>8090</v>
      </c>
      <c r="J11" s="23">
        <v>8600</v>
      </c>
      <c r="K11" s="23">
        <v>8950</v>
      </c>
      <c r="L11" s="23">
        <v>21803</v>
      </c>
      <c r="M11" s="24">
        <f t="shared" si="0"/>
        <v>135857.5</v>
      </c>
    </row>
    <row r="12" spans="1:13" ht="45">
      <c r="A12" s="20" t="s">
        <v>38</v>
      </c>
      <c r="B12" s="23">
        <v>9012.51</v>
      </c>
      <c r="C12" s="23">
        <v>20214.399999999998</v>
      </c>
      <c r="D12" s="23">
        <v>9824.99</v>
      </c>
      <c r="E12" s="23">
        <v>12359.21</v>
      </c>
      <c r="F12" s="23">
        <v>7239.94</v>
      </c>
      <c r="G12" s="23">
        <v>13221.97</v>
      </c>
      <c r="H12" s="23">
        <v>11961.609999999999</v>
      </c>
      <c r="I12" s="23">
        <v>11195.58</v>
      </c>
      <c r="J12" s="23">
        <v>37059.67</v>
      </c>
      <c r="K12" s="23">
        <v>9336.16</v>
      </c>
      <c r="L12" s="23">
        <v>22262.339999999997</v>
      </c>
      <c r="M12" s="24">
        <f t="shared" si="0"/>
        <v>163688.38</v>
      </c>
    </row>
    <row r="13" spans="1:13">
      <c r="A13" s="19" t="s">
        <v>39</v>
      </c>
      <c r="B13" s="23">
        <f t="shared" ref="B13:L13" si="1">SUM(B14:B18)</f>
        <v>0</v>
      </c>
      <c r="C13" s="23">
        <f t="shared" si="1"/>
        <v>0</v>
      </c>
      <c r="D13" s="23">
        <f t="shared" si="1"/>
        <v>1046</v>
      </c>
      <c r="E13" s="23">
        <f t="shared" si="1"/>
        <v>9889.85</v>
      </c>
      <c r="F13" s="23">
        <f t="shared" si="1"/>
        <v>0</v>
      </c>
      <c r="G13" s="23">
        <f t="shared" si="1"/>
        <v>4184</v>
      </c>
      <c r="H13" s="23">
        <f t="shared" si="1"/>
        <v>0</v>
      </c>
      <c r="I13" s="23">
        <f t="shared" si="1"/>
        <v>34652.909999999996</v>
      </c>
      <c r="J13" s="23">
        <f t="shared" si="1"/>
        <v>5275.01</v>
      </c>
      <c r="K13" s="23">
        <f t="shared" si="1"/>
        <v>0</v>
      </c>
      <c r="L13" s="23">
        <f t="shared" si="1"/>
        <v>0</v>
      </c>
      <c r="M13" s="24">
        <f t="shared" si="0"/>
        <v>55047.77</v>
      </c>
    </row>
    <row r="14" spans="1:13">
      <c r="A14" s="21" t="s">
        <v>44</v>
      </c>
      <c r="B14" s="23"/>
      <c r="C14" s="25"/>
      <c r="D14" s="25">
        <v>1046</v>
      </c>
      <c r="E14" s="25"/>
      <c r="F14" s="23"/>
      <c r="G14" s="25">
        <v>4184</v>
      </c>
      <c r="H14" s="23"/>
      <c r="I14" s="23"/>
      <c r="J14" s="23"/>
      <c r="K14" s="23"/>
      <c r="L14" s="23"/>
      <c r="M14" s="26">
        <f t="shared" ref="M14:M21" si="2">SUM(B14:L14)</f>
        <v>5230</v>
      </c>
    </row>
    <row r="15" spans="1:13">
      <c r="A15" s="21" t="s">
        <v>41</v>
      </c>
      <c r="B15" s="23"/>
      <c r="C15" s="23"/>
      <c r="D15" s="25"/>
      <c r="E15" s="25">
        <v>9370.85</v>
      </c>
      <c r="F15" s="25"/>
      <c r="G15" s="23"/>
      <c r="H15" s="23"/>
      <c r="I15" s="23"/>
      <c r="J15" s="23"/>
      <c r="K15" s="23"/>
      <c r="L15" s="23"/>
      <c r="M15" s="26">
        <f t="shared" si="2"/>
        <v>9370.85</v>
      </c>
    </row>
    <row r="16" spans="1:13">
      <c r="A16" s="21" t="s">
        <v>40</v>
      </c>
      <c r="B16" s="23"/>
      <c r="C16" s="23"/>
      <c r="D16" s="23"/>
      <c r="E16" s="25">
        <v>519</v>
      </c>
      <c r="F16" s="25"/>
      <c r="G16" s="25"/>
      <c r="H16" s="23"/>
      <c r="I16" s="23"/>
      <c r="J16" s="23"/>
      <c r="K16" s="23"/>
      <c r="L16" s="23"/>
      <c r="M16" s="26">
        <f t="shared" si="2"/>
        <v>519</v>
      </c>
    </row>
    <row r="17" spans="1:13">
      <c r="A17" s="21" t="s">
        <v>45</v>
      </c>
      <c r="B17" s="23"/>
      <c r="C17" s="23"/>
      <c r="D17" s="23"/>
      <c r="E17" s="23"/>
      <c r="F17" s="23"/>
      <c r="G17" s="23"/>
      <c r="H17" s="23"/>
      <c r="I17" s="25">
        <v>34652.909999999996</v>
      </c>
      <c r="J17" s="25"/>
      <c r="K17" s="23"/>
      <c r="L17" s="23"/>
      <c r="M17" s="26">
        <f t="shared" si="2"/>
        <v>34652.909999999996</v>
      </c>
    </row>
    <row r="18" spans="1:13">
      <c r="A18" s="21" t="s">
        <v>46</v>
      </c>
      <c r="B18" s="23"/>
      <c r="C18" s="23"/>
      <c r="D18" s="23"/>
      <c r="E18" s="23"/>
      <c r="F18" s="23"/>
      <c r="G18" s="23"/>
      <c r="H18" s="23"/>
      <c r="I18" s="25"/>
      <c r="J18" s="25">
        <v>5275.01</v>
      </c>
      <c r="K18" s="23"/>
      <c r="L18" s="23"/>
      <c r="M18" s="26">
        <f t="shared" si="2"/>
        <v>5275.01</v>
      </c>
    </row>
    <row r="19" spans="1:13">
      <c r="A19" s="19" t="s">
        <v>47</v>
      </c>
      <c r="B19" s="23">
        <v>24036.136284793047</v>
      </c>
      <c r="C19" s="23">
        <v>24036.136284793047</v>
      </c>
      <c r="D19" s="23">
        <v>24036.136284793047</v>
      </c>
      <c r="E19" s="23">
        <v>24036.136284793047</v>
      </c>
      <c r="F19" s="23">
        <v>24036.136284793047</v>
      </c>
      <c r="G19" s="23">
        <v>24036.136284793047</v>
      </c>
      <c r="H19" s="23">
        <v>25698.629000000001</v>
      </c>
      <c r="I19" s="23">
        <v>25698.629000000001</v>
      </c>
      <c r="J19" s="23">
        <v>25698.629000000001</v>
      </c>
      <c r="K19" s="23">
        <v>25698.629000000001</v>
      </c>
      <c r="L19" s="23">
        <v>51397.258000000002</v>
      </c>
      <c r="M19" s="24">
        <f t="shared" si="2"/>
        <v>298408.59170875838</v>
      </c>
    </row>
    <row r="20" spans="1:13">
      <c r="A20" s="19" t="s">
        <v>48</v>
      </c>
      <c r="B20" s="23">
        <v>4694.1959999999999</v>
      </c>
      <c r="C20" s="23">
        <v>230.30399999999997</v>
      </c>
      <c r="D20" s="23">
        <v>0</v>
      </c>
      <c r="E20" s="23">
        <v>2920.3919999999998</v>
      </c>
      <c r="F20" s="23">
        <v>10304.688</v>
      </c>
      <c r="G20" s="23">
        <v>0</v>
      </c>
      <c r="H20" s="23">
        <v>5116.8</v>
      </c>
      <c r="I20" s="23">
        <v>6907.6799999999994</v>
      </c>
      <c r="J20" s="23">
        <v>0</v>
      </c>
      <c r="K20" s="23">
        <v>3645.72</v>
      </c>
      <c r="L20" s="23">
        <v>0</v>
      </c>
      <c r="M20" s="24">
        <f t="shared" si="2"/>
        <v>33819.78</v>
      </c>
    </row>
    <row r="21" spans="1:13">
      <c r="A21" s="22" t="s">
        <v>33</v>
      </c>
      <c r="B21" s="24">
        <f>B9+B10+B11+B12+B13+B19+B20</f>
        <v>68820.222284793039</v>
      </c>
      <c r="C21" s="24">
        <f t="shared" ref="C21:L21" si="3">C9+C10+C11+C12+C13+C19+C20</f>
        <v>66017.220284793046</v>
      </c>
      <c r="D21" s="24">
        <f t="shared" si="3"/>
        <v>54841.506284793053</v>
      </c>
      <c r="E21" s="24">
        <f t="shared" si="3"/>
        <v>76001.968284793053</v>
      </c>
      <c r="F21" s="24">
        <f t="shared" si="3"/>
        <v>95000.644284793045</v>
      </c>
      <c r="G21" s="24">
        <f t="shared" si="3"/>
        <v>73852.486284793049</v>
      </c>
      <c r="H21" s="24">
        <f t="shared" si="3"/>
        <v>69426.608999999997</v>
      </c>
      <c r="I21" s="24">
        <f t="shared" si="3"/>
        <v>99619.178999999989</v>
      </c>
      <c r="J21" s="24">
        <f t="shared" si="3"/>
        <v>89982.689000000013</v>
      </c>
      <c r="K21" s="24">
        <f t="shared" si="3"/>
        <v>67534.269</v>
      </c>
      <c r="L21" s="24">
        <f t="shared" si="3"/>
        <v>124535.35799999999</v>
      </c>
      <c r="M21" s="24">
        <f t="shared" si="2"/>
        <v>885632.15170875832</v>
      </c>
    </row>
    <row r="22" spans="1:13">
      <c r="A22" s="12"/>
      <c r="C22" s="16"/>
      <c r="D22" s="16"/>
      <c r="E22" s="16"/>
      <c r="F22" s="16"/>
      <c r="G22" s="16"/>
    </row>
  </sheetData>
  <mergeCells count="5">
    <mergeCell ref="B6:L6"/>
    <mergeCell ref="A6:A7"/>
    <mergeCell ref="M6:M7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2025-03-26T13:13:36Z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