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B47" i="1"/>
  <c r="L19" i="2"/>
  <c r="K19" i="2"/>
  <c r="C19" i="2"/>
  <c r="D19" i="2"/>
  <c r="E19" i="2"/>
  <c r="F19" i="2"/>
  <c r="G19" i="2"/>
  <c r="H19" i="2"/>
  <c r="I19" i="2"/>
  <c r="J19" i="2"/>
  <c r="B19" i="2"/>
  <c r="M19" i="2" l="1"/>
  <c r="B13" i="2"/>
  <c r="C40" i="1" l="1"/>
  <c r="B40" i="1"/>
  <c r="M15" i="2"/>
  <c r="M16" i="2"/>
  <c r="M17" i="2"/>
  <c r="M18" i="2"/>
  <c r="M14" i="2"/>
  <c r="C13" i="2"/>
  <c r="D13" i="2"/>
  <c r="E13" i="2"/>
  <c r="F13" i="2"/>
  <c r="G13" i="2"/>
  <c r="I13" i="2"/>
  <c r="J13" i="2"/>
  <c r="K13" i="2"/>
  <c r="L13" i="2"/>
  <c r="M10" i="2"/>
  <c r="M11" i="2"/>
  <c r="M12" i="2"/>
  <c r="M9" i="2"/>
  <c r="C47" i="1" l="1"/>
  <c r="E47" i="1" s="1"/>
  <c r="M13" i="2"/>
</calcChain>
</file>

<file path=xl/sharedStrings.xml><?xml version="1.0" encoding="utf-8"?>
<sst xmlns="http://schemas.openxmlformats.org/spreadsheetml/2006/main" count="62" uniqueCount="61">
  <si>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</si>
  <si>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</si>
  <si>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</si>
  <si>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</si>
  <si>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</si>
  <si>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</si>
  <si>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</si>
  <si>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</si>
  <si>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</si>
  <si>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</si>
  <si>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</si>
  <si>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</si>
  <si>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</si>
  <si>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</si>
  <si>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</si>
  <si>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</si>
  <si>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</si>
  <si>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</si>
  <si>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</si>
  <si>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</si>
  <si>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</si>
  <si>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</si>
  <si>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</si>
  <si>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</si>
  <si>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</si>
  <si>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</si>
  <si>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</si>
  <si>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</si>
  <si>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</si>
  <si>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</si>
  <si>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</si>
  <si>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 xml:space="preserve">ИТОГО </t>
  </si>
  <si>
    <t>01.01.2024-30.07.2024 гг.</t>
  </si>
  <si>
    <t>01.08.2024-31.12.2024 гг.</t>
  </si>
  <si>
    <t>1.  Содержание помещений общего пользования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</si>
  <si>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</si>
  <si>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</si>
  <si>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</si>
  <si>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</si>
  <si>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</si>
  <si>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</si>
  <si>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</si>
  <si>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</si>
  <si>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</si>
  <si>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</si>
  <si>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</si>
  <si>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Окраска  фасадной краской</t>
  </si>
  <si>
    <t>Окраска МАФ</t>
  </si>
  <si>
    <t>Ремонт  кровли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</si>
  <si>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</si>
  <si>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</si>
  <si>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</si>
  <si>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</si>
  <si>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6. Услуга управления</t>
  </si>
  <si>
    <t>7. Оплачено ресурсоснабжающим организациям</t>
  </si>
  <si>
    <t xml:space="preserve">Аренда имущества </t>
  </si>
  <si>
    <t xml:space="preserve">ноябрь-декабрь </t>
  </si>
  <si>
    <t>Отчет управляющей организации о выполнении условий договора управления многоквартирным домом по адресу: г. Белгород, ул. Сосновая 12а.</t>
  </si>
  <si>
    <t>г. Белгород, ул. Сосновая 12а.</t>
  </si>
  <si>
    <t xml:space="preserve">   ООО «Жилищное управление ЖБК-1»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</si>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</sst>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6" zoomScale="85" zoomScaleNormal="85" workbookViewId="0">
      <selection activeCell="B36" sqref="B36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8" t="s">
        <v>59</v>
      </c>
      <c r="B1" s="48"/>
      <c r="C1" s="48"/>
      <c r="D1" s="48"/>
      <c r="E1" s="8"/>
      <c r="F1" s="8"/>
      <c r="G1" s="8"/>
      <c r="H1" s="8"/>
      <c r="I1" s="8"/>
    </row>
    <row r="4" spans="1:9" ht="15" customHeight="1">
      <c r="A4" s="49" t="s">
        <v>57</v>
      </c>
      <c r="B4" s="49"/>
      <c r="C4" s="49"/>
      <c r="D4" s="49"/>
      <c r="E4" s="9"/>
      <c r="F4" s="9"/>
      <c r="G4" s="9"/>
      <c r="H4" s="9"/>
      <c r="I4" s="9"/>
    </row>
    <row r="5" spans="1:9" ht="15" customHeight="1">
      <c r="A5" s="49"/>
      <c r="B5" s="49"/>
      <c r="C5" s="49"/>
      <c r="D5" s="49"/>
      <c r="E5" s="9"/>
      <c r="F5" s="9"/>
      <c r="G5" s="9"/>
      <c r="H5" s="9"/>
      <c r="I5" s="9"/>
    </row>
    <row r="8" spans="1:9" ht="15.75">
      <c r="B8" s="38" t="s">
        <v>0</v>
      </c>
      <c r="C8" s="38"/>
      <c r="D8" s="10"/>
      <c r="E8" s="10"/>
      <c r="F8" s="10"/>
      <c r="G8" s="2"/>
    </row>
    <row r="9" spans="1:9" ht="15.75" customHeight="1">
      <c r="A9" s="3"/>
      <c r="B9" s="50" t="s">
        <v>1</v>
      </c>
      <c r="C9" s="50"/>
      <c r="D9" s="5"/>
      <c r="E9" s="5"/>
      <c r="F9" s="5"/>
      <c r="G9" s="5"/>
      <c r="H9" s="4"/>
    </row>
    <row r="11" spans="1:9">
      <c r="A11" s="51" t="s">
        <v>2</v>
      </c>
      <c r="B11" s="52"/>
      <c r="C11" s="37" t="s">
        <v>58</v>
      </c>
    </row>
    <row r="12" spans="1:9">
      <c r="A12" s="51" t="s">
        <v>3</v>
      </c>
      <c r="B12" s="52"/>
      <c r="C12" s="13">
        <v>2006</v>
      </c>
    </row>
    <row r="13" spans="1:9">
      <c r="A13" s="51" t="s">
        <v>4</v>
      </c>
      <c r="B13" s="52"/>
      <c r="C13" s="33">
        <v>7.0000000000000007E-2</v>
      </c>
    </row>
    <row r="14" spans="1:9">
      <c r="A14" s="51" t="s">
        <v>5</v>
      </c>
      <c r="B14" s="52"/>
      <c r="C14" s="34">
        <v>1851.1</v>
      </c>
    </row>
    <row r="15" spans="1:9">
      <c r="A15" s="51" t="s">
        <v>6</v>
      </c>
      <c r="B15" s="52"/>
      <c r="C15" s="34">
        <v>1562</v>
      </c>
    </row>
    <row r="16" spans="1:9">
      <c r="A16" s="53" t="s">
        <v>7</v>
      </c>
      <c r="B16" s="54"/>
      <c r="C16" s="34">
        <v>151.80000000000001</v>
      </c>
    </row>
    <row r="19" spans="1:4" ht="15.75">
      <c r="A19" s="38" t="s">
        <v>8</v>
      </c>
      <c r="B19" s="38"/>
      <c r="C19" s="38"/>
      <c r="D19" s="38"/>
    </row>
    <row r="20" spans="1:4" ht="15" customHeight="1">
      <c r="A20" s="50" t="s">
        <v>35</v>
      </c>
      <c r="B20" s="50"/>
      <c r="C20" s="50"/>
      <c r="D20" s="50"/>
    </row>
    <row r="21" spans="1:4" ht="15" customHeight="1">
      <c r="A21" s="50"/>
      <c r="B21" s="50"/>
      <c r="C21" s="50"/>
      <c r="D21" s="50"/>
    </row>
    <row r="22" spans="1:4" ht="15" customHeight="1">
      <c r="A22" s="50"/>
      <c r="B22" s="50"/>
      <c r="C22" s="50"/>
      <c r="D22" s="50"/>
    </row>
    <row r="24" spans="1:4" ht="15" customHeight="1">
      <c r="A24" s="55" t="s">
        <v>36</v>
      </c>
      <c r="B24" s="56"/>
      <c r="C24" s="56"/>
      <c r="D24" s="57"/>
    </row>
    <row r="25" spans="1:4">
      <c r="A25" s="58"/>
      <c r="B25" s="59"/>
      <c r="C25" s="59"/>
      <c r="D25" s="60"/>
    </row>
    <row r="26" spans="1:4" ht="30">
      <c r="A26" s="6" t="s">
        <v>9</v>
      </c>
      <c r="B26" s="47" t="s">
        <v>10</v>
      </c>
      <c r="C26" s="47"/>
      <c r="D26" s="1" t="s">
        <v>11</v>
      </c>
    </row>
    <row r="27" spans="1:4">
      <c r="A27" s="11" t="s">
        <v>32</v>
      </c>
      <c r="B27" s="44" t="s">
        <v>12</v>
      </c>
      <c r="C27" s="44"/>
      <c r="D27" s="7">
        <v>27.18</v>
      </c>
    </row>
    <row r="28" spans="1:4">
      <c r="A28" s="11" t="s">
        <v>33</v>
      </c>
      <c r="B28" s="44" t="s">
        <v>12</v>
      </c>
      <c r="C28" s="44"/>
      <c r="D28" s="7">
        <v>29.09</v>
      </c>
    </row>
    <row r="31" spans="1:4" ht="15.75">
      <c r="A31" s="45" t="s">
        <v>13</v>
      </c>
      <c r="B31" s="45"/>
      <c r="C31" s="45"/>
    </row>
    <row r="32" spans="1:4" ht="15.75">
      <c r="A32" s="46" t="s">
        <v>37</v>
      </c>
      <c r="B32" s="46"/>
      <c r="C32" s="46"/>
      <c r="D32" s="10"/>
    </row>
    <row r="33" spans="1:5" ht="15" customHeight="1">
      <c r="A33" s="46"/>
      <c r="B33" s="46"/>
      <c r="C33" s="46"/>
      <c r="D33" s="5"/>
    </row>
    <row r="34" spans="1:5" ht="15" customHeight="1">
      <c r="A34" s="46"/>
      <c r="B34" s="46"/>
      <c r="C34" s="46"/>
      <c r="D34" s="5"/>
    </row>
    <row r="35" spans="1:5" ht="15" customHeight="1">
      <c r="A35" s="14"/>
      <c r="B35" s="14" t="s">
        <v>60</v>
      </c>
      <c r="C35" s="14" t="s">
        <v>38</v>
      </c>
      <c r="D35" s="25"/>
      <c r="E35" s="26"/>
    </row>
    <row r="36" spans="1:5">
      <c r="A36" s="27" t="s">
        <v>39</v>
      </c>
      <c r="B36" s="28">
        <v>474084.64</v>
      </c>
      <c r="C36" s="28">
        <v>599447.32916763134</v>
      </c>
      <c r="D36" s="29"/>
      <c r="E36" s="26"/>
    </row>
    <row r="37" spans="1:5">
      <c r="A37" s="27" t="s">
        <v>40</v>
      </c>
      <c r="B37" s="28">
        <v>11904.680000000002</v>
      </c>
      <c r="C37" s="28">
        <v>16265.44</v>
      </c>
      <c r="D37" s="30"/>
      <c r="E37" s="26"/>
    </row>
    <row r="38" spans="1:5">
      <c r="A38" s="36" t="s">
        <v>55</v>
      </c>
      <c r="B38" s="28">
        <v>2100</v>
      </c>
      <c r="C38" s="28">
        <v>900</v>
      </c>
      <c r="D38" s="31"/>
      <c r="E38" s="26"/>
    </row>
    <row r="39" spans="1:5" hidden="1">
      <c r="A39" s="36"/>
      <c r="B39" s="28"/>
      <c r="C39" s="28"/>
      <c r="D39" s="26"/>
      <c r="E39" s="26"/>
    </row>
    <row r="40" spans="1:5">
      <c r="A40" s="32" t="s">
        <v>41</v>
      </c>
      <c r="B40" s="28">
        <f>B36+B37+B39+B38</f>
        <v>488089.32</v>
      </c>
      <c r="C40" s="28">
        <f>C36+C37+C38</f>
        <v>616612.76916763128</v>
      </c>
    </row>
    <row r="44" spans="1:5" ht="15.75">
      <c r="A44" s="38" t="s">
        <v>14</v>
      </c>
      <c r="B44" s="38"/>
      <c r="C44" s="38"/>
      <c r="D44" s="38"/>
      <c r="E44" s="38"/>
    </row>
    <row r="45" spans="1:5" ht="38.25" customHeight="1">
      <c r="A45" s="39" t="s">
        <v>16</v>
      </c>
      <c r="B45" s="39"/>
      <c r="C45" s="39"/>
      <c r="D45" s="39"/>
      <c r="E45" s="39"/>
    </row>
    <row r="46" spans="1:5" ht="105">
      <c r="A46" s="15" t="s">
        <v>42</v>
      </c>
      <c r="B46" s="15" t="s">
        <v>43</v>
      </c>
      <c r="C46" s="40" t="s">
        <v>44</v>
      </c>
      <c r="D46" s="41"/>
      <c r="E46" s="15" t="s">
        <v>45</v>
      </c>
    </row>
    <row r="47" spans="1:5">
      <c r="A47" s="28">
        <v>-1021556</v>
      </c>
      <c r="B47" s="28">
        <f>C40</f>
        <v>616612.76916763128</v>
      </c>
      <c r="C47" s="42">
        <f>'Раздел 5'!M19</f>
        <v>488587.23387215252</v>
      </c>
      <c r="D47" s="43"/>
      <c r="E47" s="28">
        <f>A47+B47-C47</f>
        <v>-893530.46470452123</v>
      </c>
    </row>
  </sheetData>
  <mergeCells count="22"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A44:E44"/>
    <mergeCell ref="A45:E45"/>
    <mergeCell ref="C46:D46"/>
    <mergeCell ref="C47:D47"/>
    <mergeCell ref="B27:C27"/>
    <mergeCell ref="B28:C28"/>
    <mergeCell ref="A31:C31"/>
    <mergeCell ref="A32:C3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D26" sqref="D26"/>
    </sheetView>
  </sheetViews>
  <sheetFormatPr defaultColWidth="8.85546875" defaultRowHeight="15"/>
  <cols>
    <col min="1" max="1" width="40.42578125" bestFit="1" customWidth="1"/>
    <col min="2" max="8" width="8.85546875" bestFit="1" customWidth="1"/>
    <col min="10" max="11" width="8.85546875" bestFit="1" customWidth="1"/>
    <col min="12" max="12" width="14.42578125" bestFit="1" customWidth="1"/>
    <col min="13" max="13" width="29.140625" bestFit="1" customWidth="1"/>
  </cols>
  <sheetData>
    <row r="1" spans="1:13" ht="15.75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5" customHeight="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6" spans="1:13">
      <c r="A6" s="63" t="s">
        <v>18</v>
      </c>
      <c r="B6" s="62" t="s">
        <v>19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3" t="s">
        <v>20</v>
      </c>
    </row>
    <row r="7" spans="1:13">
      <c r="A7" s="63"/>
      <c r="B7" s="16" t="s">
        <v>21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27</v>
      </c>
      <c r="I7" s="16" t="s">
        <v>28</v>
      </c>
      <c r="J7" s="16" t="s">
        <v>29</v>
      </c>
      <c r="K7" s="16" t="s">
        <v>30</v>
      </c>
      <c r="L7" s="16" t="s">
        <v>56</v>
      </c>
      <c r="M7" s="63"/>
    </row>
    <row r="8" spans="1:13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</row>
    <row r="9" spans="1:13" ht="25.5">
      <c r="A9" s="22" t="s">
        <v>34</v>
      </c>
      <c r="B9" s="18">
        <v>3154</v>
      </c>
      <c r="C9" s="18">
        <v>3154</v>
      </c>
      <c r="D9" s="18">
        <v>3154</v>
      </c>
      <c r="E9" s="18">
        <v>6652</v>
      </c>
      <c r="F9" s="18">
        <v>3154</v>
      </c>
      <c r="G9" s="18">
        <v>3154</v>
      </c>
      <c r="H9" s="18">
        <v>3154</v>
      </c>
      <c r="I9" s="18">
        <v>3154</v>
      </c>
      <c r="J9" s="18">
        <v>3154</v>
      </c>
      <c r="K9" s="18">
        <v>6959.8899999999994</v>
      </c>
      <c r="L9" s="18">
        <v>5772</v>
      </c>
      <c r="M9" s="18">
        <f t="shared" ref="M9:M18" si="0">SUM(B9:L9)</f>
        <v>44615.89</v>
      </c>
    </row>
    <row r="10" spans="1:13">
      <c r="A10" s="22" t="s">
        <v>49</v>
      </c>
      <c r="B10" s="18">
        <v>25538.66</v>
      </c>
      <c r="C10" s="18">
        <v>15451.66</v>
      </c>
      <c r="D10" s="18">
        <v>9741.66</v>
      </c>
      <c r="E10" s="18">
        <v>7240.66</v>
      </c>
      <c r="F10" s="18">
        <v>7560.66</v>
      </c>
      <c r="G10" s="18">
        <v>7860.66</v>
      </c>
      <c r="H10" s="18">
        <v>7560.66</v>
      </c>
      <c r="I10" s="18">
        <v>8100.66</v>
      </c>
      <c r="J10" s="18">
        <v>7340.66</v>
      </c>
      <c r="K10" s="18">
        <v>6140.66</v>
      </c>
      <c r="L10" s="18">
        <v>18971.32</v>
      </c>
      <c r="M10" s="18">
        <f t="shared" si="0"/>
        <v>121507.92000000001</v>
      </c>
    </row>
    <row r="11" spans="1:13" ht="25.5">
      <c r="A11" s="23" t="s">
        <v>50</v>
      </c>
      <c r="B11" s="19">
        <v>1000</v>
      </c>
      <c r="C11" s="19">
        <v>500</v>
      </c>
      <c r="D11" s="19">
        <v>1500</v>
      </c>
      <c r="E11" s="19">
        <v>7104.78</v>
      </c>
      <c r="F11" s="19">
        <v>8355.9599999999991</v>
      </c>
      <c r="G11" s="19">
        <v>8575</v>
      </c>
      <c r="H11" s="19">
        <v>5197.6000000000004</v>
      </c>
      <c r="I11" s="19">
        <v>8225</v>
      </c>
      <c r="J11" s="19">
        <v>5500</v>
      </c>
      <c r="K11" s="19">
        <v>6199</v>
      </c>
      <c r="L11" s="19">
        <v>9750</v>
      </c>
      <c r="M11" s="18">
        <f t="shared" si="0"/>
        <v>61907.34</v>
      </c>
    </row>
    <row r="12" spans="1:13" ht="38.25">
      <c r="A12" s="22" t="s">
        <v>51</v>
      </c>
      <c r="B12" s="19">
        <v>1500.49</v>
      </c>
      <c r="C12" s="19">
        <v>7017.7400000000007</v>
      </c>
      <c r="D12" s="19">
        <v>7535.0999999999995</v>
      </c>
      <c r="E12" s="19">
        <v>2199.54</v>
      </c>
      <c r="F12" s="19">
        <v>4440.9999999999991</v>
      </c>
      <c r="G12" s="19">
        <v>4718.9199999999992</v>
      </c>
      <c r="H12" s="19">
        <v>2176.2199999999998</v>
      </c>
      <c r="I12" s="19">
        <v>1860.6000000000001</v>
      </c>
      <c r="J12" s="19">
        <v>14014.88</v>
      </c>
      <c r="K12" s="19">
        <v>6264.1100000000006</v>
      </c>
      <c r="L12" s="19">
        <v>13418.95</v>
      </c>
      <c r="M12" s="18">
        <f t="shared" si="0"/>
        <v>65147.55</v>
      </c>
    </row>
    <row r="13" spans="1:13">
      <c r="A13" s="23" t="s">
        <v>52</v>
      </c>
      <c r="B13" s="18">
        <f t="shared" ref="B13:L13" si="1">SUM(B14:B16)</f>
        <v>0</v>
      </c>
      <c r="C13" s="18">
        <f t="shared" si="1"/>
        <v>0</v>
      </c>
      <c r="D13" s="18">
        <f t="shared" si="1"/>
        <v>0</v>
      </c>
      <c r="E13" s="18">
        <f t="shared" si="1"/>
        <v>5385.1</v>
      </c>
      <c r="F13" s="18">
        <f t="shared" si="1"/>
        <v>0</v>
      </c>
      <c r="G13" s="18">
        <f t="shared" si="1"/>
        <v>0</v>
      </c>
      <c r="H13" s="18">
        <f t="shared" si="1"/>
        <v>31049.07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18">
        <f t="shared" si="1"/>
        <v>0</v>
      </c>
      <c r="M13" s="18">
        <f t="shared" si="0"/>
        <v>36434.17</v>
      </c>
    </row>
    <row r="14" spans="1:13">
      <c r="A14" s="24" t="s">
        <v>46</v>
      </c>
      <c r="B14" s="20"/>
      <c r="C14" s="21"/>
      <c r="D14" s="20"/>
      <c r="E14" s="21">
        <v>5385.1</v>
      </c>
      <c r="F14" s="20"/>
      <c r="G14" s="20"/>
      <c r="H14" s="20"/>
      <c r="I14" s="20"/>
      <c r="J14" s="20"/>
      <c r="K14" s="20"/>
      <c r="L14" s="20"/>
      <c r="M14" s="21">
        <f t="shared" si="0"/>
        <v>5385.1</v>
      </c>
    </row>
    <row r="15" spans="1:13">
      <c r="A15" s="24" t="s">
        <v>47</v>
      </c>
      <c r="B15" s="20"/>
      <c r="C15" s="21"/>
      <c r="D15" s="20"/>
      <c r="E15" s="21"/>
      <c r="F15" s="20"/>
      <c r="G15" s="20"/>
      <c r="H15" s="20">
        <v>5069.07</v>
      </c>
      <c r="I15" s="20"/>
      <c r="J15" s="20"/>
      <c r="K15" s="20"/>
      <c r="L15" s="20"/>
      <c r="M15" s="21">
        <f t="shared" si="0"/>
        <v>5069.07</v>
      </c>
    </row>
    <row r="16" spans="1:13">
      <c r="A16" s="24" t="s">
        <v>48</v>
      </c>
      <c r="B16" s="20"/>
      <c r="C16" s="21"/>
      <c r="D16" s="20"/>
      <c r="E16" s="21"/>
      <c r="F16" s="20"/>
      <c r="G16" s="20"/>
      <c r="H16" s="20">
        <v>25980</v>
      </c>
      <c r="I16" s="20"/>
      <c r="J16" s="20"/>
      <c r="K16" s="20"/>
      <c r="L16" s="20"/>
      <c r="M16" s="21">
        <f t="shared" si="0"/>
        <v>25980</v>
      </c>
    </row>
    <row r="17" spans="1:13">
      <c r="A17" s="23" t="s">
        <v>53</v>
      </c>
      <c r="B17" s="19">
        <v>12385.221312025409</v>
      </c>
      <c r="C17" s="19">
        <v>12385.221312025409</v>
      </c>
      <c r="D17" s="19">
        <v>12385.221312025409</v>
      </c>
      <c r="E17" s="19">
        <v>12385.221312025409</v>
      </c>
      <c r="F17" s="19">
        <v>12385.221312025409</v>
      </c>
      <c r="G17" s="19">
        <v>12385.221312025409</v>
      </c>
      <c r="H17" s="19">
        <v>13264.812000000002</v>
      </c>
      <c r="I17" s="19">
        <v>13264.812000000002</v>
      </c>
      <c r="J17" s="19">
        <v>13264.812000000002</v>
      </c>
      <c r="K17" s="19">
        <v>13264.812000000002</v>
      </c>
      <c r="L17" s="19">
        <v>26529.624000000003</v>
      </c>
      <c r="M17" s="18">
        <f t="shared" si="0"/>
        <v>153900.19987215247</v>
      </c>
    </row>
    <row r="18" spans="1:13" ht="25.5">
      <c r="A18" s="23" t="s">
        <v>54</v>
      </c>
      <c r="B18" s="19"/>
      <c r="C18" s="19"/>
      <c r="D18" s="19"/>
      <c r="E18" s="19"/>
      <c r="F18" s="19"/>
      <c r="G18" s="19"/>
      <c r="H18" s="19"/>
      <c r="I18" s="19"/>
      <c r="J18" s="19"/>
      <c r="K18" s="19">
        <v>2137.3319999999999</v>
      </c>
      <c r="L18" s="19">
        <v>2936.8319999999999</v>
      </c>
      <c r="M18" s="18">
        <f t="shared" si="0"/>
        <v>5074.1639999999998</v>
      </c>
    </row>
    <row r="19" spans="1:13">
      <c r="A19" s="17" t="s">
        <v>31</v>
      </c>
      <c r="B19" s="18">
        <f>B9+B10+B11+B12+B13+B17+B18</f>
        <v>43578.371312025411</v>
      </c>
      <c r="C19" s="18">
        <f t="shared" ref="C19:J19" si="2">C9+C10+C11+C12+C13+C17+C18</f>
        <v>38508.621312025411</v>
      </c>
      <c r="D19" s="18">
        <f t="shared" si="2"/>
        <v>34315.981312025411</v>
      </c>
      <c r="E19" s="18">
        <f t="shared" si="2"/>
        <v>40967.301312025411</v>
      </c>
      <c r="F19" s="18">
        <f t="shared" si="2"/>
        <v>35896.841312025412</v>
      </c>
      <c r="G19" s="18">
        <f t="shared" si="2"/>
        <v>36693.801312025404</v>
      </c>
      <c r="H19" s="18">
        <f t="shared" si="2"/>
        <v>62402.362000000008</v>
      </c>
      <c r="I19" s="18">
        <f t="shared" si="2"/>
        <v>34605.072</v>
      </c>
      <c r="J19" s="18">
        <f t="shared" si="2"/>
        <v>43274.351999999999</v>
      </c>
      <c r="K19" s="18">
        <f>K9+K10+K11+K12+K13+K17+K18</f>
        <v>40965.804000000004</v>
      </c>
      <c r="L19" s="18">
        <f>L9+L10+L11+L12+L13+L17+L18</f>
        <v>77378.725999999995</v>
      </c>
      <c r="M19" s="18">
        <f>SUM(B19:L19)</f>
        <v>488587.23387215252</v>
      </c>
    </row>
    <row r="20" spans="1:13">
      <c r="A20" s="12"/>
      <c r="B20" s="35"/>
      <c r="C20" s="35"/>
      <c r="D20" s="35"/>
      <c r="E20" s="35"/>
      <c r="F20" s="35"/>
      <c r="G20" s="35"/>
    </row>
  </sheetData>
  <mergeCells count="5">
    <mergeCell ref="A2:M4"/>
    <mergeCell ref="A1:M1"/>
    <mergeCell ref="B6:L6"/>
    <mergeCell ref="A6:A7"/>
    <mergeCell ref="M6:M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