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867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2" l="1"/>
  <c r="L23" i="2"/>
  <c r="K23" i="2"/>
  <c r="J23" i="2"/>
  <c r="I23" i="2"/>
  <c r="H23" i="2"/>
  <c r="G23" i="2"/>
  <c r="F23" i="2"/>
  <c r="E23" i="2"/>
  <c r="D23" i="2"/>
  <c r="C23" i="2"/>
  <c r="B23" i="2"/>
  <c r="M22" i="2"/>
  <c r="M21" i="2"/>
  <c r="M20" i="2"/>
  <c r="M19" i="2"/>
  <c r="M18" i="2"/>
  <c r="M17" i="2"/>
  <c r="M16" i="2"/>
  <c r="M15" i="2"/>
  <c r="M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M11" i="2"/>
  <c r="M10" i="2"/>
  <c r="M9" i="2"/>
  <c r="E44" i="1"/>
  <c r="C44" i="1"/>
  <c r="B44" i="1"/>
  <c r="C39" i="1"/>
  <c r="B39" i="1"/>
</calcChain>
</file>

<file path=xl/sharedStrings.xml><?xml version="1.0" encoding="utf-8"?>
<sst xmlns="http://schemas.openxmlformats.org/spreadsheetml/2006/main" count="67" uniqueCount="66">
  <si>
    <t xml:space="preserve">   ООО «Жилищное управление ЖБК-1»</t>
  </si>
  <si>
    <t>Отчет управляющей организации о выполнении условий договора управления многоквартирным домом по адресу: Белгородская обл., пгт. Разумное, ул. Вересковая, д. 5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</si>
  <si>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</si>
  <si>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</si>
  <si>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</si>
  <si>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Белгородская обл., пгт. Разумное, ул. Вересковая, д. 5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</si>
  <si>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</si>
  <si>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</si>
  <si>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</si>
  <si>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</si>
  <si>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</si>
  <si>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</si>
  <si>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</si>
  <si>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</si>
  <si>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</si>
  <si>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</si>
  <si>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</si>
  <si>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</si>
  <si>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</si>
  <si>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</si>
  <si>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</si>
  <si>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</si>
  <si>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</si>
  <si>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</si>
  <si>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</si>
  <si>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Перерасчёт  ОДН за 2023 год 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</si>
  <si>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</si>
  <si>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</si>
  <si>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</si>
  <si>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</si>
  <si>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</si>
  <si>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</si>
  <si>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</si>
  <si>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</si>
  <si>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</si>
  <si>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</si>
  <si>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</si>
  <si>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</si>
  <si>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</si>
  <si>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</si>
  <si>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</si>
  <si>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</si>
  <si>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</si>
  <si>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</si>
  <si>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</si>
  <si>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</si>
  <si>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</si>
  <si>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</si>
  <si>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</si>
  <si>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I.  Содержание помещений общего пользования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</si>
  <si>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</si>
  <si>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</si>
  <si>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</si>
  <si>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</si>
  <si>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Установка печи ПЭТ</t>
  </si>
  <si>
    <t>Окраска краской фасадной</t>
  </si>
  <si>
    <t>Окраска деревьев</t>
  </si>
  <si>
    <t>Ремонт ливневой канализации.</t>
  </si>
  <si>
    <t>Ремонт  и покраска тамбура и лестницы 1-го этажа.</t>
  </si>
  <si>
    <t>Смазка качелей</t>
  </si>
  <si>
    <t>Герметизация стен в тамбуре.</t>
  </si>
  <si>
    <t>6. Услуга управления</t>
  </si>
  <si>
    <t>7. Оплачено ресурсоснабжающим организациям</t>
  </si>
  <si>
    <t xml:space="preserve">ИТОГО 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</si>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</sst>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#\ ##0.00"/>
    <numFmt numFmtId="169" formatCode="#\ ##0.00_ "/>
  </numFmts>
  <fonts count="17">
    <font>
      <sz val="11"/>
      <color theme="1"/>
      <name val="Calibri"/>
      <charset val="13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Arial Cyr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7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69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 indent="1"/>
    </xf>
    <xf numFmtId="168" fontId="2" fillId="0" borderId="1" xfId="0" applyNumberFormat="1" applyFont="1" applyBorder="1"/>
    <xf numFmtId="49" fontId="9" fillId="0" borderId="0" xfId="0" applyNumberFormat="1" applyFont="1" applyBorder="1" applyAlignment="1">
      <alignment horizontal="right" vertical="center" wrapText="1"/>
    </xf>
    <xf numFmtId="168" fontId="0" fillId="0" borderId="0" xfId="0" applyNumberFormat="1"/>
    <xf numFmtId="168" fontId="10" fillId="0" borderId="1" xfId="0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3" fillId="0" borderId="0" xfId="0" applyFont="1"/>
    <xf numFmtId="0" fontId="1" fillId="0" borderId="0" xfId="0" applyFont="1" applyAlignment="1">
      <alignment horizontal="left" vertical="center" indent="15"/>
    </xf>
    <xf numFmtId="0" fontId="14" fillId="0" borderId="0" xfId="0" applyFont="1" applyAlignment="1">
      <alignment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9" fontId="15" fillId="2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/>
    <xf numFmtId="0" fontId="1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8" fontId="0" fillId="0" borderId="1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left" vertical="top"/>
    </xf>
    <xf numFmtId="0" fontId="1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/>
    </xf>
    <xf numFmtId="168" fontId="7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11" zoomScale="85" zoomScaleNormal="85" workbookViewId="0">
      <selection activeCell="B35" sqref="B35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46" t="s">
        <v>0</v>
      </c>
      <c r="B1" s="46"/>
      <c r="C1" s="46"/>
      <c r="D1" s="46"/>
      <c r="E1" s="23"/>
      <c r="F1" s="23"/>
      <c r="G1" s="23"/>
      <c r="H1" s="23"/>
      <c r="I1" s="23"/>
    </row>
    <row r="4" spans="1:9" ht="15" customHeight="1">
      <c r="A4" s="61" t="s">
        <v>1</v>
      </c>
      <c r="B4" s="61"/>
      <c r="C4" s="61"/>
      <c r="D4" s="61"/>
      <c r="E4" s="24"/>
      <c r="F4" s="24"/>
      <c r="G4" s="24"/>
      <c r="H4" s="24"/>
      <c r="I4" s="24"/>
    </row>
    <row r="5" spans="1:9" ht="15" customHeight="1">
      <c r="A5" s="61"/>
      <c r="B5" s="61"/>
      <c r="C5" s="61"/>
      <c r="D5" s="61"/>
      <c r="E5" s="24"/>
      <c r="F5" s="24"/>
      <c r="G5" s="24"/>
      <c r="H5" s="24"/>
      <c r="I5" s="24"/>
    </row>
    <row r="8" spans="1:9" ht="15.75">
      <c r="B8" s="47" t="s">
        <v>2</v>
      </c>
      <c r="C8" s="47"/>
      <c r="D8" s="25"/>
      <c r="E8" s="25"/>
      <c r="F8" s="25"/>
      <c r="G8" s="26"/>
    </row>
    <row r="9" spans="1:9" ht="15.75" customHeight="1">
      <c r="A9" s="27"/>
      <c r="B9" s="48" t="s">
        <v>3</v>
      </c>
      <c r="C9" s="48"/>
      <c r="D9" s="28"/>
      <c r="E9" s="28"/>
      <c r="F9" s="28"/>
      <c r="G9" s="28"/>
      <c r="H9" s="29"/>
    </row>
    <row r="11" spans="1:9">
      <c r="A11" s="49" t="s">
        <v>4</v>
      </c>
      <c r="B11" s="50"/>
      <c r="C11" s="11" t="s">
        <v>5</v>
      </c>
    </row>
    <row r="12" spans="1:9">
      <c r="A12" s="49" t="s">
        <v>6</v>
      </c>
      <c r="B12" s="50"/>
      <c r="C12" s="30">
        <v>2015</v>
      </c>
    </row>
    <row r="13" spans="1:9">
      <c r="A13" s="49" t="s">
        <v>7</v>
      </c>
      <c r="B13" s="50"/>
      <c r="C13" s="31">
        <v>0</v>
      </c>
    </row>
    <row r="14" spans="1:9">
      <c r="A14" s="49" t="s">
        <v>8</v>
      </c>
      <c r="B14" s="50"/>
      <c r="C14" s="22">
        <v>13230</v>
      </c>
    </row>
    <row r="15" spans="1:9">
      <c r="A15" s="49" t="s">
        <v>9</v>
      </c>
      <c r="B15" s="50"/>
      <c r="C15" s="22">
        <v>9008.1</v>
      </c>
    </row>
    <row r="16" spans="1:9">
      <c r="A16" s="51" t="s">
        <v>10</v>
      </c>
      <c r="B16" s="52"/>
      <c r="C16" s="22">
        <v>782.62</v>
      </c>
    </row>
    <row r="19" spans="1:4" ht="15.75">
      <c r="A19" s="47" t="s">
        <v>11</v>
      </c>
      <c r="B19" s="47"/>
      <c r="C19" s="47"/>
      <c r="D19" s="47"/>
    </row>
    <row r="20" spans="1:4">
      <c r="A20" s="48" t="s">
        <v>12</v>
      </c>
      <c r="B20" s="48"/>
      <c r="C20" s="48"/>
      <c r="D20" s="48"/>
    </row>
    <row r="21" spans="1:4">
      <c r="A21" s="48"/>
      <c r="B21" s="48"/>
      <c r="C21" s="48"/>
      <c r="D21" s="48"/>
    </row>
    <row r="22" spans="1:4">
      <c r="A22" s="48"/>
      <c r="B22" s="48"/>
      <c r="C22" s="48"/>
      <c r="D22" s="48"/>
    </row>
    <row r="24" spans="1:4">
      <c r="A24" s="62" t="s">
        <v>13</v>
      </c>
      <c r="B24" s="62"/>
      <c r="C24" s="62"/>
      <c r="D24" s="62"/>
    </row>
    <row r="25" spans="1:4">
      <c r="A25" s="62"/>
      <c r="B25" s="62"/>
      <c r="C25" s="62"/>
      <c r="D25" s="62"/>
    </row>
    <row r="26" spans="1:4" ht="30">
      <c r="A26" s="32" t="s">
        <v>14</v>
      </c>
      <c r="B26" s="53" t="s">
        <v>15</v>
      </c>
      <c r="C26" s="53"/>
      <c r="D26" s="33" t="s">
        <v>16</v>
      </c>
    </row>
    <row r="27" spans="1:4">
      <c r="A27" s="34" t="s">
        <v>17</v>
      </c>
      <c r="B27" s="54" t="s">
        <v>18</v>
      </c>
      <c r="C27" s="54"/>
      <c r="D27" s="30">
        <v>19.3</v>
      </c>
    </row>
    <row r="28" spans="1:4">
      <c r="A28" s="34" t="s">
        <v>19</v>
      </c>
      <c r="B28" s="54" t="s">
        <v>18</v>
      </c>
      <c r="C28" s="54"/>
      <c r="D28" s="30">
        <v>20.65</v>
      </c>
    </row>
    <row r="30" spans="1:4" ht="15.75">
      <c r="A30" s="55" t="s">
        <v>20</v>
      </c>
      <c r="B30" s="55"/>
      <c r="C30" s="55"/>
    </row>
    <row r="31" spans="1:4" ht="15.75">
      <c r="A31" s="63" t="s">
        <v>21</v>
      </c>
      <c r="B31" s="63"/>
      <c r="C31" s="63"/>
      <c r="D31" s="35"/>
    </row>
    <row r="32" spans="1:4" ht="15.75">
      <c r="A32" s="63"/>
      <c r="B32" s="63"/>
      <c r="C32" s="63"/>
      <c r="D32" s="36"/>
    </row>
    <row r="33" spans="1:5" ht="15.75">
      <c r="A33" s="63"/>
      <c r="B33" s="63"/>
      <c r="C33" s="63"/>
      <c r="D33" s="36"/>
    </row>
    <row r="34" spans="1:5" ht="15.75">
      <c r="A34" s="37"/>
      <c r="B34" s="37" t="s">
        <v>65</v>
      </c>
      <c r="C34" s="37" t="s">
        <v>22</v>
      </c>
      <c r="D34" s="36"/>
    </row>
    <row r="35" spans="1:5" ht="15.75">
      <c r="A35" s="38" t="s">
        <v>23</v>
      </c>
      <c r="B35" s="39">
        <v>2310604.6</v>
      </c>
      <c r="C35" s="39">
        <v>2114790.33</v>
      </c>
      <c r="D35" s="36"/>
    </row>
    <row r="36" spans="1:5" ht="15.75">
      <c r="A36" s="38" t="s">
        <v>24</v>
      </c>
      <c r="B36" s="39">
        <v>115372.62</v>
      </c>
      <c r="C36" s="39">
        <v>183496.26</v>
      </c>
      <c r="D36" s="36"/>
    </row>
    <row r="37" spans="1:5" ht="15.75">
      <c r="A37" s="38" t="s">
        <v>64</v>
      </c>
      <c r="B37" s="39">
        <v>16500</v>
      </c>
      <c r="C37" s="39">
        <v>12652.901023890799</v>
      </c>
      <c r="D37" s="36"/>
    </row>
    <row r="38" spans="1:5">
      <c r="A38" s="40" t="s">
        <v>25</v>
      </c>
      <c r="B38" s="39">
        <v>90756.563999999998</v>
      </c>
      <c r="C38" s="39"/>
      <c r="D38" s="41"/>
    </row>
    <row r="39" spans="1:5">
      <c r="A39" s="42" t="s">
        <v>26</v>
      </c>
      <c r="B39" s="39">
        <f>B35+B36+B38+B37</f>
        <v>2533233.784</v>
      </c>
      <c r="C39" s="39">
        <f>C35+C36+C37</f>
        <v>2310939.4910238902</v>
      </c>
      <c r="D39" s="43"/>
    </row>
    <row r="40" spans="1:5">
      <c r="A40" s="44"/>
      <c r="B40" s="44"/>
      <c r="C40" s="44"/>
      <c r="D40" s="44"/>
    </row>
    <row r="41" spans="1:5" ht="15.75">
      <c r="A41" s="47" t="s">
        <v>27</v>
      </c>
      <c r="B41" s="47"/>
      <c r="C41" s="47"/>
      <c r="D41" s="47"/>
      <c r="E41" s="47"/>
    </row>
    <row r="42" spans="1:5" ht="15.75">
      <c r="A42" s="56" t="s">
        <v>28</v>
      </c>
      <c r="B42" s="56"/>
      <c r="C42" s="56"/>
      <c r="D42" s="56"/>
      <c r="E42" s="56"/>
    </row>
    <row r="43" spans="1:5" ht="105">
      <c r="A43" s="45" t="s">
        <v>29</v>
      </c>
      <c r="B43" s="45" t="s">
        <v>30</v>
      </c>
      <c r="C43" s="57" t="s">
        <v>31</v>
      </c>
      <c r="D43" s="58"/>
      <c r="E43" s="45" t="s">
        <v>32</v>
      </c>
    </row>
    <row r="44" spans="1:5">
      <c r="A44" s="39">
        <v>-1563878.35</v>
      </c>
      <c r="B44" s="39">
        <f>C39</f>
        <v>2310939.4910238902</v>
      </c>
      <c r="C44" s="59">
        <f>'Раздел 5'!M23</f>
        <v>2353679.1634678198</v>
      </c>
      <c r="D44" s="60"/>
      <c r="E44" s="39">
        <f>A44+B44-C44</f>
        <v>-1606618.0224439299</v>
      </c>
    </row>
  </sheetData>
  <mergeCells count="22">
    <mergeCell ref="A42:E42"/>
    <mergeCell ref="C43:D43"/>
    <mergeCell ref="C44:D44"/>
    <mergeCell ref="A4:D5"/>
    <mergeCell ref="A20:D22"/>
    <mergeCell ref="A24:D25"/>
    <mergeCell ref="A31:C33"/>
    <mergeCell ref="B26:C26"/>
    <mergeCell ref="B27:C27"/>
    <mergeCell ref="B28:C28"/>
    <mergeCell ref="A30:C30"/>
    <mergeCell ref="A41:E41"/>
    <mergeCell ref="A13:B13"/>
    <mergeCell ref="A14:B14"/>
    <mergeCell ref="A15:B15"/>
    <mergeCell ref="A16:B16"/>
    <mergeCell ref="A19:D19"/>
    <mergeCell ref="A1:D1"/>
    <mergeCell ref="B8:C8"/>
    <mergeCell ref="B9:C9"/>
    <mergeCell ref="A11:B11"/>
    <mergeCell ref="A12:B12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15" workbookViewId="0">
      <selection activeCell="A18" sqref="A18"/>
    </sheetView>
  </sheetViews>
  <sheetFormatPr defaultColWidth="8.85546875" defaultRowHeight="15"/>
  <cols>
    <col min="1" max="1" width="26.85546875" customWidth="1"/>
    <col min="2" max="2" width="12.7109375" customWidth="1"/>
    <col min="3" max="3" width="10.5703125" customWidth="1"/>
    <col min="4" max="4" width="13" customWidth="1"/>
    <col min="5" max="5" width="11.28515625" customWidth="1"/>
    <col min="6" max="6" width="11" customWidth="1"/>
    <col min="7" max="8" width="10.85546875" customWidth="1"/>
    <col min="9" max="9" width="10.7109375"/>
    <col min="10" max="10" width="12.28515625" customWidth="1"/>
    <col min="11" max="11" width="10.7109375"/>
    <col min="12" max="12" width="14.28515625" customWidth="1"/>
    <col min="13" max="13" width="11.28515625" customWidth="1"/>
  </cols>
  <sheetData>
    <row r="1" spans="1:13" ht="15.75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>
      <c r="A2" s="66" t="s">
        <v>34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6" spans="1:13">
      <c r="A6" s="65" t="s">
        <v>35</v>
      </c>
      <c r="B6" s="64" t="s">
        <v>36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5" t="s">
        <v>37</v>
      </c>
    </row>
    <row r="7" spans="1:13">
      <c r="A7" s="65"/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65"/>
    </row>
    <row r="8" spans="1:13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1">
        <v>14</v>
      </c>
    </row>
    <row r="9" spans="1:13" ht="45">
      <c r="A9" s="2" t="s">
        <v>49</v>
      </c>
      <c r="B9" s="3">
        <v>26112</v>
      </c>
      <c r="C9" s="3">
        <v>26112</v>
      </c>
      <c r="D9" s="3">
        <v>26112</v>
      </c>
      <c r="E9" s="3">
        <v>35938</v>
      </c>
      <c r="F9" s="3">
        <v>26112</v>
      </c>
      <c r="G9" s="3">
        <v>26112</v>
      </c>
      <c r="H9" s="3">
        <v>26112</v>
      </c>
      <c r="I9" s="3">
        <v>26112</v>
      </c>
      <c r="J9" s="3">
        <v>26112</v>
      </c>
      <c r="K9" s="3">
        <v>37260</v>
      </c>
      <c r="L9" s="3">
        <v>64000</v>
      </c>
      <c r="M9" s="3">
        <f t="shared" ref="M9:M14" si="0">SUM(B9:L9)</f>
        <v>346094</v>
      </c>
    </row>
    <row r="10" spans="1:13" ht="30">
      <c r="A10" s="2" t="s">
        <v>50</v>
      </c>
      <c r="B10" s="3">
        <v>75603.740000000005</v>
      </c>
      <c r="C10" s="3">
        <v>48252.74</v>
      </c>
      <c r="D10" s="3">
        <v>24758.74</v>
      </c>
      <c r="E10" s="3">
        <v>30455.74</v>
      </c>
      <c r="F10" s="3">
        <v>31655.74</v>
      </c>
      <c r="G10" s="3">
        <v>32400.74</v>
      </c>
      <c r="H10" s="3">
        <v>31986.01</v>
      </c>
      <c r="I10" s="3">
        <v>22830</v>
      </c>
      <c r="J10" s="3">
        <v>32295.74</v>
      </c>
      <c r="K10" s="3">
        <v>26675.74</v>
      </c>
      <c r="L10" s="3">
        <v>63962.22</v>
      </c>
      <c r="M10" s="3">
        <f t="shared" si="0"/>
        <v>420877.15</v>
      </c>
    </row>
    <row r="11" spans="1:13" ht="75">
      <c r="A11" s="4" t="s">
        <v>51</v>
      </c>
      <c r="B11" s="5">
        <v>750</v>
      </c>
      <c r="C11" s="5">
        <v>250</v>
      </c>
      <c r="D11" s="5">
        <v>3550</v>
      </c>
      <c r="E11" s="5">
        <v>8955</v>
      </c>
      <c r="F11" s="5">
        <v>35582.269999999997</v>
      </c>
      <c r="G11" s="5">
        <v>9409.65</v>
      </c>
      <c r="H11" s="5">
        <v>2300</v>
      </c>
      <c r="I11" s="5">
        <v>8200</v>
      </c>
      <c r="J11" s="5">
        <v>4518.6000000000004</v>
      </c>
      <c r="K11" s="5">
        <v>8840.84</v>
      </c>
      <c r="L11" s="5">
        <v>8470.4500000000007</v>
      </c>
      <c r="M11" s="3">
        <f t="shared" si="0"/>
        <v>90826.81</v>
      </c>
    </row>
    <row r="12" spans="1:13" ht="75">
      <c r="A12" s="2" t="s">
        <v>52</v>
      </c>
      <c r="B12" s="5">
        <v>13316.17</v>
      </c>
      <c r="C12" s="5">
        <v>20101.72</v>
      </c>
      <c r="D12" s="5">
        <v>21436.93</v>
      </c>
      <c r="E12" s="5">
        <v>27163.5</v>
      </c>
      <c r="F12" s="5">
        <v>23186.6</v>
      </c>
      <c r="G12" s="5">
        <v>35052.74</v>
      </c>
      <c r="H12" s="5">
        <v>12869.7</v>
      </c>
      <c r="I12" s="5">
        <v>18450.740000000002</v>
      </c>
      <c r="J12" s="21">
        <v>71927.509999999995</v>
      </c>
      <c r="K12" s="5">
        <v>22668.799999999999</v>
      </c>
      <c r="L12" s="5">
        <v>84007.96</v>
      </c>
      <c r="M12" s="3">
        <f t="shared" si="0"/>
        <v>350182.37</v>
      </c>
    </row>
    <row r="13" spans="1:13" ht="29.25" customHeight="1">
      <c r="A13" s="4" t="s">
        <v>53</v>
      </c>
      <c r="B13" s="6">
        <f>SUM(B14:B20)</f>
        <v>0</v>
      </c>
      <c r="C13" s="6">
        <f t="shared" ref="C13:L13" si="1">SUM(C14:C20)</f>
        <v>3026</v>
      </c>
      <c r="D13" s="6">
        <f t="shared" si="1"/>
        <v>0</v>
      </c>
      <c r="E13" s="6">
        <f t="shared" si="1"/>
        <v>0</v>
      </c>
      <c r="F13" s="6">
        <f t="shared" si="1"/>
        <v>0</v>
      </c>
      <c r="G13" s="6">
        <f t="shared" si="1"/>
        <v>0</v>
      </c>
      <c r="H13" s="6">
        <f t="shared" si="1"/>
        <v>20506.22</v>
      </c>
      <c r="I13" s="6">
        <f t="shared" si="1"/>
        <v>0</v>
      </c>
      <c r="J13" s="6">
        <f t="shared" si="1"/>
        <v>8041.56</v>
      </c>
      <c r="K13" s="6">
        <f t="shared" si="1"/>
        <v>588.76</v>
      </c>
      <c r="L13" s="6">
        <f t="shared" si="1"/>
        <v>2847.46</v>
      </c>
      <c r="M13" s="3">
        <f t="shared" si="0"/>
        <v>35010</v>
      </c>
    </row>
    <row r="14" spans="1:13" ht="21.75" customHeight="1">
      <c r="A14" s="7" t="s">
        <v>54</v>
      </c>
      <c r="B14" s="8"/>
      <c r="C14" s="9">
        <v>3026</v>
      </c>
      <c r="D14" s="10"/>
      <c r="E14" s="11"/>
      <c r="F14" s="8"/>
      <c r="G14" s="8"/>
      <c r="H14" s="8"/>
      <c r="I14" s="8"/>
      <c r="J14" s="8"/>
      <c r="K14" s="8"/>
      <c r="L14" s="8"/>
      <c r="M14" s="22">
        <f t="shared" si="0"/>
        <v>3026</v>
      </c>
    </row>
    <row r="15" spans="1:13" ht="16.5" customHeight="1">
      <c r="A15" s="7" t="s">
        <v>55</v>
      </c>
      <c r="B15" s="8"/>
      <c r="C15" s="12"/>
      <c r="D15" s="8"/>
      <c r="E15" s="8"/>
      <c r="F15" s="8"/>
      <c r="G15" s="8"/>
      <c r="H15" s="8"/>
      <c r="I15" s="8"/>
      <c r="J15" s="8"/>
      <c r="K15" s="8"/>
      <c r="L15" s="8"/>
      <c r="M15" s="22">
        <f t="shared" ref="M15:M20" si="2">SUM(B15:L15)</f>
        <v>0</v>
      </c>
    </row>
    <row r="16" spans="1:13">
      <c r="A16" s="7" t="s">
        <v>56</v>
      </c>
      <c r="B16" s="8"/>
      <c r="C16" s="8"/>
      <c r="D16" s="8"/>
      <c r="E16" s="12"/>
      <c r="F16" s="8"/>
      <c r="G16" s="8"/>
      <c r="H16" s="8"/>
      <c r="I16" s="8"/>
      <c r="J16" s="8"/>
      <c r="K16" s="8"/>
      <c r="L16" s="8"/>
      <c r="M16" s="22">
        <f t="shared" si="2"/>
        <v>0</v>
      </c>
    </row>
    <row r="17" spans="1:13" ht="16.5" customHeight="1">
      <c r="A17" s="13" t="s">
        <v>57</v>
      </c>
      <c r="B17" s="14"/>
      <c r="C17" s="14"/>
      <c r="D17" s="14"/>
      <c r="E17" s="14"/>
      <c r="F17" s="14"/>
      <c r="G17" s="14"/>
      <c r="H17" s="14">
        <v>20506.22</v>
      </c>
      <c r="I17" s="14"/>
      <c r="J17" s="14"/>
      <c r="K17" s="14"/>
      <c r="L17" s="8"/>
      <c r="M17" s="22">
        <f t="shared" si="2"/>
        <v>20506.22</v>
      </c>
    </row>
    <row r="18" spans="1:13" ht="28.5" customHeight="1">
      <c r="A18" s="13" t="s">
        <v>58</v>
      </c>
      <c r="B18" s="14"/>
      <c r="C18" s="14"/>
      <c r="D18" s="14"/>
      <c r="E18" s="14"/>
      <c r="F18" s="14"/>
      <c r="G18" s="14"/>
      <c r="H18" s="14"/>
      <c r="I18" s="14"/>
      <c r="J18" s="14">
        <v>8041.56</v>
      </c>
      <c r="K18" s="14"/>
      <c r="L18" s="8"/>
      <c r="M18" s="22">
        <f t="shared" si="2"/>
        <v>8041.56</v>
      </c>
    </row>
    <row r="19" spans="1:13">
      <c r="A19" s="13" t="s">
        <v>59</v>
      </c>
      <c r="B19" s="14"/>
      <c r="C19" s="14"/>
      <c r="D19" s="14"/>
      <c r="E19" s="14"/>
      <c r="F19" s="14"/>
      <c r="G19" s="14"/>
      <c r="H19" s="14"/>
      <c r="I19" s="14"/>
      <c r="J19" s="14"/>
      <c r="K19" s="8">
        <v>588.76</v>
      </c>
      <c r="L19" s="8"/>
      <c r="M19" s="22">
        <f t="shared" si="2"/>
        <v>588.76</v>
      </c>
    </row>
    <row r="20" spans="1:13" ht="28.5">
      <c r="A20" s="13" t="s">
        <v>60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8">
        <v>2847.46</v>
      </c>
      <c r="M20" s="22">
        <f t="shared" si="2"/>
        <v>2847.46</v>
      </c>
    </row>
    <row r="21" spans="1:13">
      <c r="A21" s="4" t="s">
        <v>61</v>
      </c>
      <c r="B21" s="15">
        <v>71628.557577970307</v>
      </c>
      <c r="C21" s="15">
        <v>71628.557577970307</v>
      </c>
      <c r="D21" s="15">
        <v>71628.557577970307</v>
      </c>
      <c r="E21" s="15">
        <v>71628.557577970307</v>
      </c>
      <c r="F21" s="15">
        <v>71628.557577970307</v>
      </c>
      <c r="G21" s="15">
        <v>71628.557577970307</v>
      </c>
      <c r="H21" s="15">
        <v>76567.966</v>
      </c>
      <c r="I21" s="15">
        <v>76567.966</v>
      </c>
      <c r="J21" s="15">
        <v>76567.966</v>
      </c>
      <c r="K21" s="15">
        <v>76567.966</v>
      </c>
      <c r="L21" s="15">
        <v>153135.932</v>
      </c>
      <c r="M21" s="18">
        <f t="shared" ref="M21:M23" si="3">SUM(B21:L21)</f>
        <v>889179.14146782202</v>
      </c>
    </row>
    <row r="22" spans="1:13" ht="45">
      <c r="A22" s="4" t="s">
        <v>62</v>
      </c>
      <c r="B22" s="16">
        <v>23466.083999999999</v>
      </c>
      <c r="C22" s="16">
        <v>58589.256000000001</v>
      </c>
      <c r="D22" s="16">
        <v>0</v>
      </c>
      <c r="E22" s="16">
        <v>12357.791999999999</v>
      </c>
      <c r="F22" s="16">
        <v>36411.875999999997</v>
      </c>
      <c r="G22" s="16">
        <v>0</v>
      </c>
      <c r="H22" s="16">
        <v>9338.1720000000005</v>
      </c>
      <c r="I22" s="16">
        <v>37347.336000000003</v>
      </c>
      <c r="J22" s="16">
        <v>0</v>
      </c>
      <c r="K22" s="16">
        <v>0</v>
      </c>
      <c r="L22" s="16">
        <v>43999.175999999999</v>
      </c>
      <c r="M22" s="18">
        <f t="shared" si="3"/>
        <v>221509.69200000001</v>
      </c>
    </row>
    <row r="23" spans="1:13">
      <c r="A23" s="17" t="s">
        <v>63</v>
      </c>
      <c r="B23" s="18">
        <f>B9+B10+B11+B12+B13+B21+B22</f>
        <v>210876.55157797001</v>
      </c>
      <c r="C23" s="18">
        <f t="shared" ref="C23:L23" si="4">C9+C10+C11+C12+C13+C21+C22</f>
        <v>227960.27357796999</v>
      </c>
      <c r="D23" s="18">
        <f t="shared" si="4"/>
        <v>147486.22757797001</v>
      </c>
      <c r="E23" s="18">
        <f t="shared" si="4"/>
        <v>186498.58957797001</v>
      </c>
      <c r="F23" s="18">
        <f t="shared" si="4"/>
        <v>224577.04357797001</v>
      </c>
      <c r="G23" s="18">
        <f t="shared" si="4"/>
        <v>174603.68757797001</v>
      </c>
      <c r="H23" s="18">
        <f t="shared" si="4"/>
        <v>179680.068</v>
      </c>
      <c r="I23" s="18">
        <f t="shared" si="4"/>
        <v>189508.04199999999</v>
      </c>
      <c r="J23" s="18">
        <f t="shared" si="4"/>
        <v>219463.37599999999</v>
      </c>
      <c r="K23" s="18">
        <f t="shared" si="4"/>
        <v>172602.106</v>
      </c>
      <c r="L23" s="18">
        <f t="shared" si="4"/>
        <v>420423.19799999997</v>
      </c>
      <c r="M23" s="18">
        <f t="shared" si="3"/>
        <v>2353679.1634678198</v>
      </c>
    </row>
    <row r="24" spans="1:13">
      <c r="A24" s="19"/>
      <c r="C24" s="20"/>
      <c r="D24" s="20"/>
      <c r="E24" s="20"/>
    </row>
    <row r="25" spans="1:13">
      <c r="F25" s="20"/>
      <c r="G25" s="20"/>
    </row>
  </sheetData>
  <mergeCells count="5">
    <mergeCell ref="A1:M1"/>
    <mergeCell ref="B6:L6"/>
    <mergeCell ref="A6:A7"/>
    <mergeCell ref="M6:M7"/>
    <mergeCell ref="A2:M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2025-03-25T11:44:23Z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E53A7D29D82345AB882E4013A55CD081_13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