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L30" i="2"/>
  <c r="K30" i="2"/>
  <c r="J30" i="2"/>
  <c r="I30" i="2"/>
  <c r="H30" i="2"/>
  <c r="G30" i="2"/>
  <c r="F30" i="2"/>
  <c r="E30" i="2"/>
  <c r="D30" i="2"/>
  <c r="C30" i="2"/>
  <c r="B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M12" i="2"/>
  <c r="M11" i="2"/>
  <c r="M10" i="2"/>
  <c r="M9" i="2"/>
  <c r="E44" i="1"/>
  <c r="C44" i="1"/>
  <c r="B44" i="1"/>
  <c r="C39" i="1"/>
  <c r="B39" i="1"/>
</calcChain>
</file>

<file path=xl/sharedStrings.xml><?xml version="1.0" encoding="utf-8"?>
<sst xmlns="http://schemas.openxmlformats.org/spreadsheetml/2006/main" count="73" uniqueCount="71">
  <si>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</si>
  <si>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г. Белгород, ул. Культуры 7.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</si>
  <si>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</si>
  <si>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</si>
  <si>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</si>
  <si>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Культуры 7.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</si>
  <si>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</si>
  <si>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</si>
  <si>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</si>
  <si>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</si>
  <si>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</si>
  <si>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</si>
  <si>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</si>
  <si>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</si>
  <si>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</si>
  <si>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</si>
  <si>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</si>
  <si>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</si>
  <si>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</si>
  <si>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</si>
  <si>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</si>
  <si>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</si>
  <si>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</si>
  <si>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</si>
  <si>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</si>
  <si>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</si>
  <si>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</si>
  <si>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</si>
  <si>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</si>
  <si>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</si>
  <si>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</si>
  <si>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</si>
  <si>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</si>
  <si>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</si>
  <si>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</si>
  <si>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</si>
  <si>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</si>
  <si>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</si>
  <si>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</si>
  <si>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</si>
  <si>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</si>
  <si>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</si>
  <si>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</si>
  <si>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</si>
  <si>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</si>
  <si>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</si>
  <si>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</si>
  <si>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ноябрь-декабрь</t>
  </si>
  <si>
    <t>I.  Содержание помещений общего пользования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</si>
  <si>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</si>
  <si>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</si>
  <si>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</si>
  <si>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</si>
  <si>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</si>
  <si>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Снятие показаний приборов учета тепловой энергии ип Чернов.лето</t>
  </si>
  <si>
    <t>Окраска краской фасадной</t>
  </si>
  <si>
    <t>Окраска деревьев</t>
  </si>
  <si>
    <t>Замена колеса</t>
  </si>
  <si>
    <t>Электромонтажные работы</t>
  </si>
  <si>
    <t>Ремонт дверного полотна</t>
  </si>
  <si>
    <t>Устройство пандуса</t>
  </si>
  <si>
    <t xml:space="preserve">Подрядные работы </t>
  </si>
  <si>
    <t>Герматизация балкона штукатурная клеевая смесь+мастика ул.Культуры д.7 кв.69</t>
  </si>
  <si>
    <t>Ремонт кровли балкона  ул. Культуры д.7 кв. 69</t>
  </si>
  <si>
    <t>Смазака качелей</t>
  </si>
  <si>
    <t>Дезинсекция подвальных помещений и мусоросборных камер</t>
  </si>
  <si>
    <t>7. Услуга управления</t>
  </si>
  <si>
    <t>8. Оплачено ресурсоснабжающим организациям</t>
  </si>
  <si>
    <t xml:space="preserve">ИТОГО 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</si>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</sst>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\.##0.00\ &quot;₽&quot;_-;\-* #\.##0.00\ &quot;₽&quot;_-;_-* \-??\ &quot;₽&quot;_-;_-@_-"/>
    <numFmt numFmtId="168" formatCode="#\ ##0.00_ "/>
    <numFmt numFmtId="169" formatCode="#\ ##0.00"/>
  </numFmts>
  <fonts count="21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5" fontId="18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68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8" fontId="6" fillId="0" borderId="1" xfId="0" applyNumberFormat="1" applyFont="1" applyFill="1" applyBorder="1" applyAlignment="1" applyProtection="1">
      <alignment horizontal="center" vertical="center" wrapText="1"/>
    </xf>
    <xf numFmtId="168" fontId="5" fillId="0" borderId="1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top" wrapText="1"/>
    </xf>
    <xf numFmtId="168" fontId="11" fillId="0" borderId="1" xfId="0" applyNumberFormat="1" applyFont="1" applyFill="1" applyBorder="1" applyAlignment="1" applyProtection="1">
      <alignment horizontal="center" vertical="center" wrapText="1"/>
    </xf>
    <xf numFmtId="168" fontId="11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right" vertical="center" wrapText="1" indent="1"/>
    </xf>
    <xf numFmtId="49" fontId="12" fillId="0" borderId="0" xfId="0" applyNumberFormat="1" applyFont="1" applyBorder="1" applyAlignment="1">
      <alignment horizontal="right" vertical="center" wrapText="1"/>
    </xf>
    <xf numFmtId="168" fontId="5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5" fillId="0" borderId="0" xfId="0" applyFont="1"/>
    <xf numFmtId="0" fontId="1" fillId="0" borderId="0" xfId="0" applyFont="1" applyAlignment="1">
      <alignment horizontal="left" vertical="center" indent="15"/>
    </xf>
    <xf numFmtId="0" fontId="16" fillId="0" borderId="0" xfId="0" applyFont="1" applyAlignment="1">
      <alignment vertical="center" wrapText="1"/>
    </xf>
    <xf numFmtId="0" fontId="0" fillId="0" borderId="0" xfId="0" applyAlignment="1"/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7" fillId="2" borderId="1" xfId="0" applyNumberFormat="1" applyFont="1" applyFill="1" applyBorder="1" applyAlignment="1">
      <alignment horizontal="center" wrapText="1"/>
    </xf>
    <xf numFmtId="169" fontId="18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9" fontId="0" fillId="0" borderId="0" xfId="0" applyNumberFormat="1" applyBorder="1" applyAlignment="1">
      <alignment horizontal="center" vertical="center"/>
    </xf>
    <xf numFmtId="0" fontId="20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5" zoomScale="85" zoomScaleNormal="85" workbookViewId="0">
      <selection activeCell="B35" sqref="B35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4" t="s">
        <v>0</v>
      </c>
      <c r="B1" s="44"/>
      <c r="C1" s="44"/>
      <c r="D1" s="44"/>
      <c r="E1" s="19"/>
      <c r="F1" s="19"/>
      <c r="G1" s="19"/>
      <c r="H1" s="19"/>
      <c r="I1" s="19"/>
    </row>
    <row r="4" spans="1:9" ht="15" customHeight="1">
      <c r="A4" s="59" t="s">
        <v>1</v>
      </c>
      <c r="B4" s="59"/>
      <c r="C4" s="59"/>
      <c r="D4" s="59"/>
      <c r="E4" s="20"/>
      <c r="F4" s="20"/>
      <c r="G4" s="20"/>
      <c r="H4" s="20"/>
      <c r="I4" s="20"/>
    </row>
    <row r="5" spans="1:9" ht="15" customHeight="1">
      <c r="A5" s="59"/>
      <c r="B5" s="59"/>
      <c r="C5" s="59"/>
      <c r="D5" s="59"/>
      <c r="E5" s="20"/>
      <c r="F5" s="20"/>
      <c r="G5" s="20"/>
      <c r="H5" s="20"/>
      <c r="I5" s="20"/>
    </row>
    <row r="8" spans="1:9" ht="15.75">
      <c r="B8" s="45" t="s">
        <v>2</v>
      </c>
      <c r="C8" s="45"/>
      <c r="D8" s="21"/>
      <c r="E8" s="21"/>
      <c r="F8" s="21"/>
      <c r="G8" s="22"/>
    </row>
    <row r="9" spans="1:9" ht="15.75" customHeight="1">
      <c r="A9" s="23"/>
      <c r="B9" s="46" t="s">
        <v>3</v>
      </c>
      <c r="C9" s="46"/>
      <c r="D9" s="24"/>
      <c r="E9" s="24"/>
      <c r="F9" s="24"/>
      <c r="G9" s="24"/>
      <c r="H9" s="25"/>
    </row>
    <row r="11" spans="1:9">
      <c r="A11" s="47" t="s">
        <v>4</v>
      </c>
      <c r="B11" s="48"/>
      <c r="C11" s="26" t="s">
        <v>5</v>
      </c>
    </row>
    <row r="12" spans="1:9">
      <c r="A12" s="47" t="s">
        <v>6</v>
      </c>
      <c r="B12" s="48"/>
      <c r="C12" s="27">
        <v>2016</v>
      </c>
    </row>
    <row r="13" spans="1:9">
      <c r="A13" s="47" t="s">
        <v>7</v>
      </c>
      <c r="B13" s="48"/>
      <c r="C13" s="28">
        <v>0</v>
      </c>
    </row>
    <row r="14" spans="1:9">
      <c r="A14" s="47" t="s">
        <v>8</v>
      </c>
      <c r="B14" s="48"/>
      <c r="C14" s="29">
        <v>12309.2</v>
      </c>
    </row>
    <row r="15" spans="1:9">
      <c r="A15" s="47" t="s">
        <v>9</v>
      </c>
      <c r="B15" s="48"/>
      <c r="C15" s="29">
        <v>7487.4</v>
      </c>
    </row>
    <row r="16" spans="1:9">
      <c r="A16" s="49" t="s">
        <v>10</v>
      </c>
      <c r="B16" s="50"/>
      <c r="C16" s="29">
        <v>75.2</v>
      </c>
    </row>
    <row r="19" spans="1:4" ht="15.75">
      <c r="A19" s="45" t="s">
        <v>11</v>
      </c>
      <c r="B19" s="45"/>
      <c r="C19" s="45"/>
      <c r="D19" s="45"/>
    </row>
    <row r="20" spans="1:4">
      <c r="A20" s="60" t="s">
        <v>12</v>
      </c>
      <c r="B20" s="60"/>
      <c r="C20" s="60"/>
      <c r="D20" s="60"/>
    </row>
    <row r="21" spans="1:4">
      <c r="A21" s="60"/>
      <c r="B21" s="60"/>
      <c r="C21" s="60"/>
      <c r="D21" s="60"/>
    </row>
    <row r="22" spans="1:4">
      <c r="A22" s="60"/>
      <c r="B22" s="60"/>
      <c r="C22" s="60"/>
      <c r="D22" s="60"/>
    </row>
    <row r="24" spans="1:4">
      <c r="A24" s="61" t="s">
        <v>13</v>
      </c>
      <c r="B24" s="61"/>
      <c r="C24" s="61"/>
      <c r="D24" s="61"/>
    </row>
    <row r="25" spans="1:4">
      <c r="A25" s="61"/>
      <c r="B25" s="61"/>
      <c r="C25" s="61"/>
      <c r="D25" s="61"/>
    </row>
    <row r="26" spans="1:4" ht="30">
      <c r="A26" s="30" t="s">
        <v>14</v>
      </c>
      <c r="B26" s="51" t="s">
        <v>15</v>
      </c>
      <c r="C26" s="51"/>
      <c r="D26" s="31" t="s">
        <v>16</v>
      </c>
    </row>
    <row r="27" spans="1:4">
      <c r="A27" s="32" t="s">
        <v>17</v>
      </c>
      <c r="B27" s="52" t="s">
        <v>18</v>
      </c>
      <c r="C27" s="52"/>
      <c r="D27" s="27">
        <v>17.96</v>
      </c>
    </row>
    <row r="28" spans="1:4">
      <c r="A28" s="32" t="s">
        <v>19</v>
      </c>
      <c r="B28" s="52" t="s">
        <v>18</v>
      </c>
      <c r="C28" s="52"/>
      <c r="D28" s="27">
        <v>19.22</v>
      </c>
    </row>
    <row r="30" spans="1:4" ht="15.75">
      <c r="A30" s="53" t="s">
        <v>20</v>
      </c>
      <c r="B30" s="53"/>
      <c r="C30" s="53"/>
    </row>
    <row r="31" spans="1:4" ht="15.75" customHeight="1">
      <c r="A31" s="62" t="s">
        <v>21</v>
      </c>
      <c r="B31" s="62"/>
      <c r="C31" s="62"/>
      <c r="D31" s="21"/>
    </row>
    <row r="32" spans="1:4" ht="15" customHeight="1">
      <c r="A32" s="62"/>
      <c r="B32" s="62"/>
      <c r="C32" s="62"/>
      <c r="D32" s="24"/>
    </row>
    <row r="33" spans="1:5" ht="15" customHeight="1">
      <c r="A33" s="62"/>
      <c r="B33" s="62"/>
      <c r="C33" s="62"/>
      <c r="D33" s="24"/>
    </row>
    <row r="34" spans="1:5" ht="15" customHeight="1">
      <c r="A34" s="33"/>
      <c r="B34" s="33" t="s">
        <v>70</v>
      </c>
      <c r="C34" s="33" t="s">
        <v>22</v>
      </c>
      <c r="D34" s="34"/>
    </row>
    <row r="35" spans="1:5">
      <c r="A35" s="35" t="s">
        <v>23</v>
      </c>
      <c r="B35" s="36">
        <v>1840248.56</v>
      </c>
      <c r="C35" s="36">
        <v>1708122.82995463</v>
      </c>
      <c r="D35" s="37"/>
    </row>
    <row r="36" spans="1:5">
      <c r="A36" s="35" t="s">
        <v>24</v>
      </c>
      <c r="B36" s="36">
        <v>401503.11</v>
      </c>
      <c r="C36" s="36">
        <v>392622.12</v>
      </c>
      <c r="D36" s="38"/>
    </row>
    <row r="37" spans="1:5">
      <c r="A37" s="35" t="s">
        <v>69</v>
      </c>
      <c r="B37" s="36">
        <v>21000</v>
      </c>
      <c r="C37" s="36">
        <v>13645.563139931701</v>
      </c>
      <c r="D37" s="39"/>
    </row>
    <row r="38" spans="1:5" hidden="1">
      <c r="A38" s="40"/>
      <c r="B38" s="36"/>
      <c r="C38" s="36"/>
      <c r="D38" s="39"/>
    </row>
    <row r="39" spans="1:5">
      <c r="A39" s="41" t="s">
        <v>25</v>
      </c>
      <c r="B39" s="36">
        <f>B35+B36+B38+B37</f>
        <v>2262751.67</v>
      </c>
      <c r="C39" s="36">
        <f>C35+C36+C37</f>
        <v>2114390.5130945598</v>
      </c>
    </row>
    <row r="41" spans="1:5" ht="15.75">
      <c r="A41" s="45" t="s">
        <v>26</v>
      </c>
      <c r="B41" s="45"/>
      <c r="C41" s="45"/>
      <c r="D41" s="45"/>
      <c r="E41" s="45"/>
    </row>
    <row r="42" spans="1:5" ht="33" customHeight="1">
      <c r="A42" s="54" t="s">
        <v>27</v>
      </c>
      <c r="B42" s="54"/>
      <c r="C42" s="54"/>
      <c r="D42" s="54"/>
      <c r="E42" s="54"/>
    </row>
    <row r="43" spans="1:5" ht="90" customHeight="1">
      <c r="A43" s="42" t="s">
        <v>28</v>
      </c>
      <c r="B43" s="42" t="s">
        <v>29</v>
      </c>
      <c r="C43" s="55" t="s">
        <v>30</v>
      </c>
      <c r="D43" s="56"/>
      <c r="E43" s="42" t="s">
        <v>31</v>
      </c>
    </row>
    <row r="44" spans="1:5">
      <c r="A44" s="43">
        <v>359356.43</v>
      </c>
      <c r="B44" s="43">
        <f>C39</f>
        <v>2114390.5130945598</v>
      </c>
      <c r="C44" s="57">
        <f>'Раздел 5'!M30</f>
        <v>2018902.9580000001</v>
      </c>
      <c r="D44" s="58"/>
      <c r="E44" s="43">
        <f>A44+B44-C44</f>
        <v>454843.985094562</v>
      </c>
    </row>
  </sheetData>
  <mergeCells count="22">
    <mergeCell ref="A42:E42"/>
    <mergeCell ref="C43:D43"/>
    <mergeCell ref="C44:D44"/>
    <mergeCell ref="A4:D5"/>
    <mergeCell ref="A20:D22"/>
    <mergeCell ref="A24:D25"/>
    <mergeCell ref="A31:C33"/>
    <mergeCell ref="B26:C26"/>
    <mergeCell ref="B27:C27"/>
    <mergeCell ref="B28:C28"/>
    <mergeCell ref="A30:C30"/>
    <mergeCell ref="A41:E41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24" workbookViewId="0">
      <selection activeCell="B31" sqref="B31"/>
    </sheetView>
  </sheetViews>
  <sheetFormatPr defaultColWidth="8.85546875" defaultRowHeight="15"/>
  <cols>
    <col min="1" max="1" width="26.85546875" customWidth="1"/>
    <col min="2" max="2" width="12.7109375" customWidth="1"/>
    <col min="3" max="3" width="10.5703125" customWidth="1"/>
    <col min="4" max="4" width="13" customWidth="1"/>
    <col min="5" max="5" width="11.28515625" customWidth="1"/>
    <col min="6" max="6" width="11" customWidth="1"/>
    <col min="7" max="8" width="10.85546875" customWidth="1"/>
    <col min="9" max="9" width="11.28515625"/>
    <col min="10" max="10" width="10.85546875" customWidth="1"/>
    <col min="11" max="11" width="12" customWidth="1"/>
    <col min="12" max="12" width="17.5703125" customWidth="1"/>
    <col min="13" max="13" width="11.28515625" customWidth="1"/>
  </cols>
  <sheetData>
    <row r="1" spans="1:13" ht="15.75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6" spans="1:13">
      <c r="A6" s="64" t="s">
        <v>34</v>
      </c>
      <c r="B6" s="63" t="s">
        <v>35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4" t="s">
        <v>36</v>
      </c>
    </row>
    <row r="7" spans="1:13">
      <c r="A7" s="64"/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64"/>
    </row>
    <row r="8" spans="1:13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ht="45">
      <c r="A9" s="3" t="s">
        <v>48</v>
      </c>
      <c r="B9" s="4">
        <v>24580</v>
      </c>
      <c r="C9" s="4">
        <v>24580</v>
      </c>
      <c r="D9" s="4">
        <v>24580</v>
      </c>
      <c r="E9" s="4">
        <v>39869.800000000003</v>
      </c>
      <c r="F9" s="4">
        <v>24580</v>
      </c>
      <c r="G9" s="4">
        <v>24580</v>
      </c>
      <c r="H9" s="4">
        <v>24580</v>
      </c>
      <c r="I9" s="4">
        <v>24580</v>
      </c>
      <c r="J9" s="4">
        <v>24280</v>
      </c>
      <c r="K9" s="4">
        <v>40533.269999999997</v>
      </c>
      <c r="L9" s="18">
        <v>50040</v>
      </c>
      <c r="M9" s="4">
        <f>SUM(B9:L9)</f>
        <v>326783.07</v>
      </c>
    </row>
    <row r="10" spans="1:13" ht="30">
      <c r="A10" s="5" t="s">
        <v>49</v>
      </c>
      <c r="B10" s="6">
        <v>5806</v>
      </c>
      <c r="C10" s="6">
        <v>5806</v>
      </c>
      <c r="D10" s="6">
        <v>6006</v>
      </c>
      <c r="E10" s="6">
        <v>5806</v>
      </c>
      <c r="F10" s="6">
        <v>5806</v>
      </c>
      <c r="G10" s="6">
        <v>5806</v>
      </c>
      <c r="H10" s="7">
        <v>5806</v>
      </c>
      <c r="I10" s="7">
        <v>5806</v>
      </c>
      <c r="J10" s="7">
        <v>5806</v>
      </c>
      <c r="K10" s="7">
        <v>6810</v>
      </c>
      <c r="L10" s="18">
        <v>13352</v>
      </c>
      <c r="M10" s="4">
        <f t="shared" ref="M10:M29" si="0">SUM(B10:L10)</f>
        <v>72616</v>
      </c>
    </row>
    <row r="11" spans="1:13" ht="30">
      <c r="A11" s="3" t="s">
        <v>50</v>
      </c>
      <c r="B11" s="7">
        <v>34818</v>
      </c>
      <c r="C11" s="7">
        <v>22237.19</v>
      </c>
      <c r="D11" s="7">
        <v>9365.7900000000009</v>
      </c>
      <c r="E11" s="7">
        <v>10435.39</v>
      </c>
      <c r="F11" s="7">
        <v>10945.39</v>
      </c>
      <c r="G11" s="7">
        <v>11460.29</v>
      </c>
      <c r="H11" s="7">
        <v>10645.39</v>
      </c>
      <c r="I11" s="7">
        <v>11645.39</v>
      </c>
      <c r="J11" s="7">
        <v>7934.39</v>
      </c>
      <c r="K11" s="7">
        <v>9984.39</v>
      </c>
      <c r="L11" s="18">
        <v>25398.17</v>
      </c>
      <c r="M11" s="4">
        <f t="shared" si="0"/>
        <v>164869.78</v>
      </c>
    </row>
    <row r="12" spans="1:13" ht="60">
      <c r="A12" s="5" t="s">
        <v>51</v>
      </c>
      <c r="B12" s="8">
        <v>1250</v>
      </c>
      <c r="C12" s="8">
        <v>800</v>
      </c>
      <c r="D12" s="8">
        <v>2850</v>
      </c>
      <c r="E12" s="8">
        <v>34663.360000000001</v>
      </c>
      <c r="F12" s="8">
        <v>8975</v>
      </c>
      <c r="G12" s="8">
        <v>12256.07</v>
      </c>
      <c r="H12" s="8">
        <v>5873.52</v>
      </c>
      <c r="I12" s="8">
        <v>15210.84</v>
      </c>
      <c r="J12" s="8">
        <v>3383.24</v>
      </c>
      <c r="K12" s="8">
        <v>3400</v>
      </c>
      <c r="L12" s="8">
        <v>7900</v>
      </c>
      <c r="M12" s="4">
        <f t="shared" si="0"/>
        <v>96562.03</v>
      </c>
    </row>
    <row r="13" spans="1:13" ht="75">
      <c r="A13" s="9" t="s">
        <v>52</v>
      </c>
      <c r="B13" s="8">
        <v>30552.9</v>
      </c>
      <c r="C13" s="8">
        <v>40768.269999999997</v>
      </c>
      <c r="D13" s="8">
        <v>30875.07</v>
      </c>
      <c r="E13" s="8">
        <v>19426.8</v>
      </c>
      <c r="F13" s="8">
        <v>32863.85</v>
      </c>
      <c r="G13" s="8">
        <v>26293.99</v>
      </c>
      <c r="H13" s="8">
        <v>27437.99</v>
      </c>
      <c r="I13" s="8">
        <v>16169.15</v>
      </c>
      <c r="J13" s="8">
        <v>60440.46</v>
      </c>
      <c r="K13" s="8">
        <v>48353.760000000002</v>
      </c>
      <c r="L13" s="8">
        <v>70120.58</v>
      </c>
      <c r="M13" s="4">
        <f t="shared" si="0"/>
        <v>403302.82</v>
      </c>
    </row>
    <row r="14" spans="1:13" ht="29.25" customHeight="1">
      <c r="A14" s="5" t="s">
        <v>53</v>
      </c>
      <c r="B14" s="8">
        <f>SUM(B15:B27)</f>
        <v>0</v>
      </c>
      <c r="C14" s="8">
        <f t="shared" ref="C14:L14" si="1">SUM(C15:C27)</f>
        <v>0</v>
      </c>
      <c r="D14" s="8">
        <f t="shared" si="1"/>
        <v>0</v>
      </c>
      <c r="E14" s="8">
        <f t="shared" si="1"/>
        <v>7634.53</v>
      </c>
      <c r="F14" s="8">
        <f t="shared" si="1"/>
        <v>4046</v>
      </c>
      <c r="G14" s="8">
        <f t="shared" si="1"/>
        <v>3000</v>
      </c>
      <c r="H14" s="8">
        <f t="shared" si="1"/>
        <v>0</v>
      </c>
      <c r="I14" s="8">
        <f t="shared" si="1"/>
        <v>1574</v>
      </c>
      <c r="J14" s="8">
        <f t="shared" si="1"/>
        <v>67390.66</v>
      </c>
      <c r="K14" s="8">
        <f t="shared" si="1"/>
        <v>3997.74</v>
      </c>
      <c r="L14" s="8">
        <f t="shared" si="1"/>
        <v>6205</v>
      </c>
      <c r="M14" s="4">
        <f t="shared" si="0"/>
        <v>93847.93</v>
      </c>
    </row>
    <row r="15" spans="1:13" ht="23.25" customHeight="1">
      <c r="A15" s="10" t="s">
        <v>54</v>
      </c>
      <c r="B15" s="11"/>
      <c r="C15" s="12"/>
      <c r="D15" s="11"/>
      <c r="E15" s="12">
        <v>3000</v>
      </c>
      <c r="F15" s="11">
        <v>3000</v>
      </c>
      <c r="G15" s="11">
        <v>3000</v>
      </c>
      <c r="H15" s="11"/>
      <c r="I15" s="11"/>
      <c r="J15" s="11"/>
      <c r="K15" s="11"/>
      <c r="L15" s="11">
        <v>6000</v>
      </c>
      <c r="M15" s="12">
        <f t="shared" si="0"/>
        <v>15000</v>
      </c>
    </row>
    <row r="16" spans="1:13" ht="21" customHeight="1">
      <c r="A16" s="10" t="s">
        <v>55</v>
      </c>
      <c r="B16" s="11"/>
      <c r="C16" s="11"/>
      <c r="D16" s="11"/>
      <c r="E16" s="11">
        <v>4375.03</v>
      </c>
      <c r="F16" s="11"/>
      <c r="G16" s="11"/>
      <c r="H16" s="11"/>
      <c r="I16" s="11"/>
      <c r="J16" s="11"/>
      <c r="K16" s="11"/>
      <c r="L16" s="11"/>
      <c r="M16" s="12">
        <f t="shared" si="0"/>
        <v>4375.03</v>
      </c>
    </row>
    <row r="17" spans="1:13" ht="18" customHeight="1">
      <c r="A17" s="10" t="s">
        <v>56</v>
      </c>
      <c r="B17" s="11"/>
      <c r="C17" s="11"/>
      <c r="D17" s="11"/>
      <c r="E17" s="11">
        <v>259.5</v>
      </c>
      <c r="F17" s="11"/>
      <c r="G17" s="11"/>
      <c r="H17" s="11"/>
      <c r="I17" s="11"/>
      <c r="J17" s="11"/>
      <c r="K17" s="11"/>
      <c r="L17" s="11"/>
      <c r="M17" s="12">
        <f t="shared" si="0"/>
        <v>259.5</v>
      </c>
    </row>
    <row r="18" spans="1:13" ht="21" customHeight="1">
      <c r="A18" s="10" t="s">
        <v>57</v>
      </c>
      <c r="B18" s="11"/>
      <c r="C18" s="11"/>
      <c r="D18" s="11"/>
      <c r="E18" s="11"/>
      <c r="F18" s="11">
        <v>1046</v>
      </c>
      <c r="G18" s="11"/>
      <c r="H18" s="11"/>
      <c r="I18" s="11"/>
      <c r="J18" s="11"/>
      <c r="K18" s="11">
        <v>3075</v>
      </c>
      <c r="L18" s="11"/>
      <c r="M18" s="12">
        <f t="shared" si="0"/>
        <v>4121</v>
      </c>
    </row>
    <row r="19" spans="1:13" ht="30">
      <c r="A19" s="10" t="s">
        <v>58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>
        <f t="shared" si="0"/>
        <v>0</v>
      </c>
    </row>
    <row r="20" spans="1:13" ht="21" customHeight="1">
      <c r="A20" s="10" t="s">
        <v>59</v>
      </c>
      <c r="B20" s="11"/>
      <c r="C20" s="11"/>
      <c r="D20" s="11"/>
      <c r="E20" s="11"/>
      <c r="F20" s="11"/>
      <c r="G20" s="11"/>
      <c r="H20" s="11"/>
      <c r="I20" s="11">
        <v>1574</v>
      </c>
      <c r="J20" s="11"/>
      <c r="K20" s="11"/>
      <c r="L20" s="11"/>
      <c r="M20" s="12">
        <f t="shared" si="0"/>
        <v>1574</v>
      </c>
    </row>
    <row r="21" spans="1:13" ht="25.5" customHeight="1">
      <c r="A21" s="13" t="s">
        <v>60</v>
      </c>
      <c r="B21" s="14"/>
      <c r="C21" s="14"/>
      <c r="D21" s="14"/>
      <c r="E21" s="14"/>
      <c r="F21" s="14"/>
      <c r="G21" s="14"/>
      <c r="H21" s="11"/>
      <c r="I21" s="11"/>
      <c r="J21" s="11">
        <v>6161.66</v>
      </c>
      <c r="K21" s="11"/>
      <c r="L21" s="11"/>
      <c r="M21" s="12">
        <f t="shared" si="0"/>
        <v>6161.66</v>
      </c>
    </row>
    <row r="22" spans="1:13" ht="24.75" customHeight="1">
      <c r="A22" s="13" t="s">
        <v>61</v>
      </c>
      <c r="B22" s="14"/>
      <c r="C22" s="14"/>
      <c r="D22" s="14"/>
      <c r="E22" s="14"/>
      <c r="F22" s="14"/>
      <c r="G22" s="14"/>
      <c r="H22" s="11"/>
      <c r="I22" s="11"/>
      <c r="J22" s="11">
        <v>22693</v>
      </c>
      <c r="K22" s="11"/>
      <c r="L22" s="11"/>
      <c r="M22" s="12">
        <f t="shared" si="0"/>
        <v>22693</v>
      </c>
    </row>
    <row r="23" spans="1:13" ht="60">
      <c r="A23" s="13" t="s">
        <v>62</v>
      </c>
      <c r="B23" s="14"/>
      <c r="C23" s="14"/>
      <c r="D23" s="14"/>
      <c r="E23" s="14"/>
      <c r="F23" s="14"/>
      <c r="G23" s="15"/>
      <c r="H23" s="11"/>
      <c r="I23" s="11"/>
      <c r="J23" s="11">
        <v>2520</v>
      </c>
      <c r="K23" s="11"/>
      <c r="L23" s="11"/>
      <c r="M23" s="12">
        <f t="shared" si="0"/>
        <v>2520</v>
      </c>
    </row>
    <row r="24" spans="1:13" ht="30" customHeight="1">
      <c r="A24" s="13" t="s">
        <v>63</v>
      </c>
      <c r="B24" s="11"/>
      <c r="C24" s="11"/>
      <c r="D24" s="11"/>
      <c r="E24" s="11"/>
      <c r="F24" s="11"/>
      <c r="G24" s="11"/>
      <c r="H24" s="11"/>
      <c r="I24" s="11"/>
      <c r="J24" s="11">
        <v>9856</v>
      </c>
      <c r="K24" s="11"/>
      <c r="L24" s="11"/>
      <c r="M24" s="12">
        <f t="shared" si="0"/>
        <v>9856</v>
      </c>
    </row>
    <row r="25" spans="1:13" ht="30">
      <c r="A25" s="5" t="s">
        <v>63</v>
      </c>
      <c r="B25" s="11"/>
      <c r="C25" s="11"/>
      <c r="D25" s="11"/>
      <c r="E25" s="11"/>
      <c r="F25" s="11"/>
      <c r="G25" s="11"/>
      <c r="H25" s="11"/>
      <c r="I25" s="11"/>
      <c r="J25" s="11">
        <v>26160</v>
      </c>
      <c r="K25" s="11"/>
      <c r="L25" s="11"/>
      <c r="M25" s="12">
        <f t="shared" si="0"/>
        <v>26160</v>
      </c>
    </row>
    <row r="26" spans="1:13">
      <c r="A26" s="5" t="s">
        <v>64</v>
      </c>
      <c r="B26" s="11"/>
      <c r="C26" s="11"/>
      <c r="D26" s="11"/>
      <c r="E26" s="11"/>
      <c r="F26" s="11"/>
      <c r="G26" s="11"/>
      <c r="H26" s="11"/>
      <c r="I26" s="11"/>
      <c r="J26" s="11"/>
      <c r="K26" s="11">
        <v>922.74</v>
      </c>
      <c r="L26" s="11"/>
      <c r="M26" s="12">
        <f t="shared" si="0"/>
        <v>922.74</v>
      </c>
    </row>
    <row r="27" spans="1:13" ht="45">
      <c r="A27" s="5" t="s">
        <v>65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>
        <v>205</v>
      </c>
      <c r="M27" s="12">
        <f t="shared" si="0"/>
        <v>205</v>
      </c>
    </row>
    <row r="28" spans="1:13">
      <c r="A28" s="5" t="s">
        <v>66</v>
      </c>
      <c r="B28" s="8">
        <v>35087.64</v>
      </c>
      <c r="C28" s="8">
        <v>35087.64</v>
      </c>
      <c r="D28" s="8">
        <v>35087.64</v>
      </c>
      <c r="E28" s="8">
        <v>35087.64</v>
      </c>
      <c r="F28" s="8">
        <v>35087.64</v>
      </c>
      <c r="G28" s="8">
        <v>35087.64</v>
      </c>
      <c r="H28" s="8">
        <v>37510.5</v>
      </c>
      <c r="I28" s="8">
        <v>37510.5</v>
      </c>
      <c r="J28" s="8">
        <v>37510.5</v>
      </c>
      <c r="K28" s="8">
        <v>37510.5</v>
      </c>
      <c r="L28" s="8">
        <v>75021</v>
      </c>
      <c r="M28" s="4">
        <f t="shared" si="0"/>
        <v>435588.84</v>
      </c>
    </row>
    <row r="29" spans="1:13" ht="45">
      <c r="A29" s="5" t="s">
        <v>67</v>
      </c>
      <c r="B29" s="8">
        <v>36945.972000000002</v>
      </c>
      <c r="C29" s="8">
        <v>55585.56</v>
      </c>
      <c r="D29" s="8">
        <v>26763.78</v>
      </c>
      <c r="E29" s="8">
        <v>29669.472000000002</v>
      </c>
      <c r="F29" s="8">
        <v>45217.163999999997</v>
      </c>
      <c r="G29" s="8">
        <v>11309.196</v>
      </c>
      <c r="H29" s="8">
        <v>24827.16</v>
      </c>
      <c r="I29" s="8">
        <v>57963.792000000001</v>
      </c>
      <c r="J29" s="8">
        <v>0</v>
      </c>
      <c r="K29" s="8">
        <v>40305.491999999998</v>
      </c>
      <c r="L29" s="8">
        <v>96744.9</v>
      </c>
      <c r="M29" s="4">
        <f t="shared" si="0"/>
        <v>425332.48800000001</v>
      </c>
    </row>
    <row r="30" spans="1:13">
      <c r="A30" s="16" t="s">
        <v>68</v>
      </c>
      <c r="B30" s="7">
        <f>B9+B11+B12+B13+B14+B10+B28+B29</f>
        <v>169040.51199999999</v>
      </c>
      <c r="C30" s="7">
        <f t="shared" ref="C30:L30" si="2">C9+C11+C12+C13+C14+C10+C28+C29</f>
        <v>184864.66</v>
      </c>
      <c r="D30" s="7">
        <f t="shared" si="2"/>
        <v>135528.28</v>
      </c>
      <c r="E30" s="7">
        <f t="shared" si="2"/>
        <v>182592.992</v>
      </c>
      <c r="F30" s="7">
        <f t="shared" si="2"/>
        <v>167521.04399999999</v>
      </c>
      <c r="G30" s="7">
        <f t="shared" si="2"/>
        <v>129793.186</v>
      </c>
      <c r="H30" s="7">
        <f t="shared" si="2"/>
        <v>136680.56</v>
      </c>
      <c r="I30" s="7">
        <f t="shared" si="2"/>
        <v>170459.67199999999</v>
      </c>
      <c r="J30" s="7">
        <f t="shared" si="2"/>
        <v>206745.25</v>
      </c>
      <c r="K30" s="7">
        <f t="shared" si="2"/>
        <v>190895.152</v>
      </c>
      <c r="L30" s="7">
        <f t="shared" si="2"/>
        <v>344781.65</v>
      </c>
      <c r="M30" s="4">
        <f>SUM(B30:L30)</f>
        <v>2018902.9580000001</v>
      </c>
    </row>
    <row r="31" spans="1:13">
      <c r="A31" s="17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CAF722A739D64D978BEBC660E658585F_13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