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Январь 2025\"/>
    </mc:Choice>
  </mc:AlternateContent>
  <bookViews>
    <workbookView xWindow="-60" yWindow="-60" windowWidth="15480" windowHeight="1164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F66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H86" i="2"/>
  <c r="F86" i="2" l="1"/>
  <c r="H90" i="2" l="1"/>
  <c r="H92" i="2"/>
  <c r="G66" i="2" s="1"/>
  <c r="H66" i="2" l="1"/>
  <c r="H32" i="2"/>
  <c r="H47" i="2"/>
  <c r="H6" i="2"/>
  <c r="H5" i="2"/>
  <c r="H60" i="2"/>
  <c r="H73" i="2"/>
  <c r="H59" i="2"/>
  <c r="H71" i="2"/>
  <c r="H26" i="2"/>
  <c r="H65" i="2"/>
  <c r="H37" i="2"/>
  <c r="H78" i="2"/>
  <c r="H54" i="2"/>
  <c r="H38" i="2"/>
  <c r="H68" i="2"/>
  <c r="H74" i="2"/>
  <c r="H24" i="2"/>
  <c r="H39" i="2"/>
  <c r="H61" i="2"/>
  <c r="H81" i="2"/>
  <c r="H52" i="2"/>
  <c r="H79" i="2"/>
  <c r="H51" i="2"/>
  <c r="H83" i="2"/>
  <c r="H18" i="2"/>
  <c r="H57" i="2"/>
  <c r="H44" i="2"/>
  <c r="H43" i="2"/>
  <c r="H75" i="2"/>
  <c r="H49" i="2"/>
  <c r="H8" i="2"/>
  <c r="H23" i="2"/>
  <c r="H22" i="2"/>
  <c r="H36" i="2"/>
  <c r="H35" i="2"/>
  <c r="H40" i="2"/>
  <c r="H41" i="2"/>
  <c r="H15" i="2"/>
  <c r="H28" i="2"/>
  <c r="H27" i="2"/>
  <c r="H33" i="2"/>
  <c r="H13" i="2"/>
  <c r="H64" i="2"/>
  <c r="H9" i="2"/>
  <c r="H16" i="2"/>
  <c r="H31" i="2"/>
  <c r="H53" i="2"/>
  <c r="H62" i="2"/>
  <c r="H46" i="2"/>
  <c r="H10" i="2"/>
  <c r="H45" i="2"/>
  <c r="H14" i="2"/>
  <c r="H67" i="2"/>
  <c r="H80" i="2"/>
  <c r="H70" i="2"/>
  <c r="H58" i="2"/>
  <c r="H55" i="2"/>
  <c r="H4" i="2"/>
  <c r="H72" i="2"/>
  <c r="H7" i="2"/>
  <c r="H29" i="2"/>
  <c r="H85" i="2"/>
  <c r="H20" i="2"/>
  <c r="H84" i="2"/>
  <c r="H19" i="2"/>
  <c r="H50" i="2"/>
  <c r="H30" i="2"/>
  <c r="H25" i="2"/>
  <c r="H63" i="2"/>
  <c r="H48" i="2"/>
  <c r="H21" i="2"/>
  <c r="H77" i="2"/>
  <c r="H12" i="2"/>
  <c r="H76" i="2"/>
  <c r="H11" i="2"/>
  <c r="H42" i="2"/>
  <c r="H82" i="2"/>
  <c r="H17" i="2"/>
  <c r="H56" i="2"/>
  <c r="H69" i="2"/>
  <c r="H34" i="2"/>
  <c r="G37" i="2"/>
  <c r="G77" i="2"/>
  <c r="G51" i="2"/>
  <c r="G40" i="2"/>
  <c r="G72" i="2"/>
  <c r="G60" i="2"/>
  <c r="G83" i="2"/>
  <c r="G10" i="2"/>
  <c r="G14" i="2"/>
  <c r="G16" i="2"/>
  <c r="G9" i="2"/>
  <c r="G75" i="2"/>
  <c r="G7" i="2"/>
  <c r="G39" i="2"/>
  <c r="G20" i="2"/>
  <c r="G46" i="2"/>
  <c r="G57" i="2"/>
  <c r="G47" i="2"/>
  <c r="G38" i="2"/>
  <c r="G4" i="2"/>
  <c r="G31" i="2"/>
  <c r="G30" i="2"/>
  <c r="G23" i="2"/>
  <c r="G12" i="2"/>
  <c r="G28" i="2"/>
  <c r="G44" i="2"/>
  <c r="G29" i="2"/>
  <c r="G48" i="2"/>
  <c r="G45" i="2"/>
  <c r="G74" i="2"/>
  <c r="G35" i="2"/>
  <c r="G70" i="2"/>
  <c r="G71" i="2"/>
  <c r="G64" i="2"/>
  <c r="G43" i="2"/>
  <c r="G84" i="2"/>
  <c r="G73" i="2"/>
  <c r="G5" i="2"/>
  <c r="G56" i="2"/>
  <c r="G63" i="2"/>
  <c r="G19" i="2"/>
  <c r="G41" i="2"/>
  <c r="G49" i="2"/>
  <c r="G85" i="2"/>
  <c r="G25" i="2"/>
  <c r="G15" i="2"/>
  <c r="G65" i="2"/>
  <c r="G22" i="2"/>
  <c r="G36" i="2"/>
  <c r="G6" i="2"/>
  <c r="G42" i="2"/>
  <c r="G59" i="2"/>
  <c r="G26" i="2"/>
  <c r="G79" i="2"/>
  <c r="G62" i="2"/>
  <c r="G27" i="2"/>
  <c r="G11" i="2"/>
  <c r="G82" i="2"/>
  <c r="G21" i="2"/>
  <c r="G24" i="2"/>
  <c r="G58" i="2"/>
  <c r="G61" i="2"/>
  <c r="G52" i="2"/>
  <c r="G68" i="2"/>
  <c r="G55" i="2"/>
  <c r="G81" i="2"/>
  <c r="G76" i="2"/>
  <c r="G34" i="2"/>
  <c r="G17" i="2"/>
  <c r="G33" i="2"/>
  <c r="G18" i="2"/>
  <c r="G67" i="2"/>
  <c r="G13" i="2"/>
  <c r="G80" i="2"/>
  <c r="G32" i="2"/>
  <c r="G53" i="2"/>
  <c r="G54" i="2"/>
  <c r="G50" i="2"/>
  <c r="G8" i="2"/>
  <c r="G69" i="2"/>
  <c r="G78" i="2"/>
  <c r="G86" i="2" l="1"/>
</calcChain>
</file>

<file path=xl/sharedStrings.xml><?xml version="1.0" encoding="utf-8"?>
<sst xmlns="http://schemas.openxmlformats.org/spreadsheetml/2006/main" count="106" uniqueCount="23">
  <si>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</si>
  <si>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</si>
  <si>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</si>
  <si>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</si>
  <si>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</si>
  <si>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</si>
  <si>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</si>
  <si>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</si>
  <si>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</si>
  <si>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</si>
  <si>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Vипу</t>
  </si>
  <si>
    <t>кв.м.</t>
  </si>
  <si>
    <t>наличие</t>
  </si>
  <si>
    <t>Итого по ОДПУ:</t>
  </si>
  <si>
    <t>Гкал</t>
  </si>
  <si>
    <t>МОП:</t>
  </si>
  <si>
    <t>кв.м</t>
  </si>
  <si>
    <t>Факт.потр.:</t>
  </si>
  <si>
    <t>Об.площ.:</t>
  </si>
  <si>
    <t>Разница:</t>
  </si>
  <si>
    <t>Директор</t>
  </si>
  <si>
    <t>Шарапов О.Н.</t>
  </si>
  <si>
    <t>Адрес МКД: ул. 60-лет Октября, 12, расчетный период с 24.12.2025 по 24.01.2026г.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</si>
</sst>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8" fillId="0" borderId="4" xfId="0" applyFont="1" applyBorder="1"/>
    <xf numFmtId="0" fontId="9" fillId="0" borderId="4" xfId="0" applyFont="1" applyBorder="1"/>
    <xf numFmtId="0" fontId="8" fillId="0" borderId="5" xfId="0" applyFont="1" applyBorder="1"/>
    <xf numFmtId="14" fontId="7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topLeftCell="A55" workbookViewId="0">
      <selection activeCell="H89" sqref="H89"/>
    </sheetView>
  </sheetViews>
  <sheetFormatPr defaultRowHeight="15"/>
  <cols>
    <col min="6" max="7" width="12.42578125" customWidth="1"/>
    <col min="8" max="8" width="12.7109375" customWidth="1"/>
    <col min="12" max="12" width="13.28515625" customWidth="1"/>
    <col min="13" max="13" width="15" customWidth="1"/>
  </cols>
  <sheetData>
    <row r="1" spans="1:13" ht="15.7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ht="15.75" thickBot="1"/>
    <row r="3" spans="1:1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  <c r="L3" s="24" t="s">
        <v>10</v>
      </c>
      <c r="M3" s="25"/>
    </row>
    <row r="4" spans="1:13">
      <c r="A4" s="3">
        <v>5922</v>
      </c>
      <c r="B4" s="3">
        <v>12</v>
      </c>
      <c r="C4" s="3">
        <v>21</v>
      </c>
      <c r="D4" s="3">
        <v>1</v>
      </c>
      <c r="E4" s="3">
        <v>2026</v>
      </c>
      <c r="F4" s="20">
        <f t="shared" ref="F4:F33" si="0">$H$88/SUM($H$91+$H$89)*I4</f>
        <v>1.2864184968345567</v>
      </c>
      <c r="G4" s="20">
        <f t="shared" ref="G4:G33" si="1">I4*SUM($H$88-$H$90)/$H$91</f>
        <v>0.25875474575790625</v>
      </c>
      <c r="H4" s="20">
        <f>F4+I4*SUM($H$88-$H$90)/$H$91</f>
        <v>1.5451732425924629</v>
      </c>
      <c r="I4" s="4">
        <v>76.5</v>
      </c>
      <c r="J4" s="3" t="s">
        <v>11</v>
      </c>
      <c r="K4" s="13" t="s">
        <v>12</v>
      </c>
      <c r="L4" s="19">
        <v>46015</v>
      </c>
      <c r="M4" s="19">
        <v>46046</v>
      </c>
    </row>
    <row r="5" spans="1:13">
      <c r="A5" s="3">
        <v>5922</v>
      </c>
      <c r="B5" s="3">
        <v>12</v>
      </c>
      <c r="C5" s="3">
        <v>31</v>
      </c>
      <c r="D5" s="3">
        <f>D4</f>
        <v>1</v>
      </c>
      <c r="E5" s="3">
        <f>(E4)</f>
        <v>2026</v>
      </c>
      <c r="F5" s="20">
        <f t="shared" si="0"/>
        <v>0.70626897865426641</v>
      </c>
      <c r="G5" s="20">
        <f t="shared" si="1"/>
        <v>0.14206142904355637</v>
      </c>
      <c r="H5" s="20">
        <f t="shared" ref="H5:H68" si="2">F5+I5*SUM($H$88-$H$90)/$H$91</f>
        <v>0.84833040769782275</v>
      </c>
      <c r="I5" s="4">
        <v>42</v>
      </c>
      <c r="J5" s="3" t="s">
        <v>11</v>
      </c>
      <c r="K5" s="14"/>
      <c r="L5" s="16"/>
      <c r="M5" s="16"/>
    </row>
    <row r="6" spans="1:13">
      <c r="A6" s="3">
        <v>5922</v>
      </c>
      <c r="B6" s="3">
        <v>12</v>
      </c>
      <c r="C6" s="3">
        <v>41</v>
      </c>
      <c r="D6" s="3">
        <f t="shared" ref="D6:D69" si="3">D5</f>
        <v>1</v>
      </c>
      <c r="E6" s="3">
        <f t="shared" ref="E6:E69" si="4">(E5)</f>
        <v>2026</v>
      </c>
      <c r="F6" s="20">
        <f t="shared" si="0"/>
        <v>0.69786101462266803</v>
      </c>
      <c r="G6" s="20">
        <f t="shared" si="1"/>
        <v>0.14037022155494261</v>
      </c>
      <c r="H6" s="20">
        <f t="shared" si="2"/>
        <v>0.83823123617761064</v>
      </c>
      <c r="I6" s="4">
        <v>41.5</v>
      </c>
      <c r="J6" s="3" t="s">
        <v>11</v>
      </c>
      <c r="K6" s="14"/>
      <c r="L6" s="17"/>
      <c r="M6" s="17"/>
    </row>
    <row r="7" spans="1:13">
      <c r="A7" s="3">
        <v>5922</v>
      </c>
      <c r="B7" s="3">
        <v>12</v>
      </c>
      <c r="C7" s="3">
        <v>51</v>
      </c>
      <c r="D7" s="3">
        <f t="shared" si="3"/>
        <v>1</v>
      </c>
      <c r="E7" s="3">
        <f t="shared" si="4"/>
        <v>2026</v>
      </c>
      <c r="F7" s="20">
        <f t="shared" si="0"/>
        <v>1.2830553112219174</v>
      </c>
      <c r="G7" s="20">
        <f t="shared" si="1"/>
        <v>0.25807826276246076</v>
      </c>
      <c r="H7" s="20">
        <f t="shared" si="2"/>
        <v>1.5411335739843781</v>
      </c>
      <c r="I7" s="4">
        <v>76.3</v>
      </c>
      <c r="J7" s="3" t="s">
        <v>11</v>
      </c>
      <c r="K7" s="14"/>
      <c r="L7" s="16"/>
      <c r="M7" s="16"/>
    </row>
    <row r="8" spans="1:13">
      <c r="A8" s="3">
        <v>5922</v>
      </c>
      <c r="B8" s="3">
        <v>12</v>
      </c>
      <c r="C8" s="3">
        <v>71</v>
      </c>
      <c r="D8" s="3">
        <f t="shared" si="3"/>
        <v>1</v>
      </c>
      <c r="E8" s="3">
        <f t="shared" si="4"/>
        <v>2026</v>
      </c>
      <c r="F8" s="20">
        <f t="shared" si="0"/>
        <v>1.6647768782564851</v>
      </c>
      <c r="G8" s="20">
        <f t="shared" si="1"/>
        <v>0.33485908274552573</v>
      </c>
      <c r="H8" s="20">
        <f t="shared" si="2"/>
        <v>1.9996359610020109</v>
      </c>
      <c r="I8" s="4">
        <v>99</v>
      </c>
      <c r="J8" s="3" t="s">
        <v>11</v>
      </c>
      <c r="K8" s="14"/>
      <c r="L8" s="16"/>
      <c r="M8" s="16"/>
    </row>
    <row r="9" spans="1:13">
      <c r="A9" s="3">
        <v>5922</v>
      </c>
      <c r="B9" s="3">
        <v>12</v>
      </c>
      <c r="C9" s="3">
        <v>81</v>
      </c>
      <c r="D9" s="3">
        <f t="shared" si="3"/>
        <v>1</v>
      </c>
      <c r="E9" s="3">
        <f t="shared" si="4"/>
        <v>2026</v>
      </c>
      <c r="F9" s="20">
        <f t="shared" si="0"/>
        <v>1.2881000896408763</v>
      </c>
      <c r="G9" s="20">
        <f t="shared" si="1"/>
        <v>0.25909298725562896</v>
      </c>
      <c r="H9" s="20">
        <f t="shared" si="2"/>
        <v>1.5471930768965052</v>
      </c>
      <c r="I9" s="4">
        <v>76.599999999999994</v>
      </c>
      <c r="J9" s="3" t="s">
        <v>11</v>
      </c>
      <c r="K9" s="14"/>
      <c r="L9" s="16"/>
      <c r="M9" s="16"/>
    </row>
    <row r="10" spans="1:13">
      <c r="A10" s="3">
        <v>5922</v>
      </c>
      <c r="B10" s="3">
        <v>12</v>
      </c>
      <c r="C10" s="3">
        <v>91</v>
      </c>
      <c r="D10" s="3">
        <f t="shared" si="3"/>
        <v>1</v>
      </c>
      <c r="E10" s="3">
        <f t="shared" si="4"/>
        <v>2026</v>
      </c>
      <c r="F10" s="20">
        <f t="shared" si="0"/>
        <v>0.69281623620370902</v>
      </c>
      <c r="G10" s="20">
        <f t="shared" si="1"/>
        <v>0.13935549706177436</v>
      </c>
      <c r="H10" s="20">
        <f t="shared" si="2"/>
        <v>0.83217173326548344</v>
      </c>
      <c r="I10" s="4">
        <v>41.2</v>
      </c>
      <c r="J10" s="3" t="s">
        <v>11</v>
      </c>
      <c r="K10" s="14"/>
      <c r="L10" s="16"/>
      <c r="M10" s="16"/>
    </row>
    <row r="11" spans="1:13">
      <c r="A11" s="3">
        <v>5922</v>
      </c>
      <c r="B11" s="3">
        <v>12</v>
      </c>
      <c r="C11" s="3">
        <v>101</v>
      </c>
      <c r="D11" s="3">
        <f t="shared" si="3"/>
        <v>1</v>
      </c>
      <c r="E11" s="3">
        <f t="shared" si="4"/>
        <v>2026</v>
      </c>
      <c r="F11" s="20">
        <f t="shared" si="0"/>
        <v>0.69281623620370902</v>
      </c>
      <c r="G11" s="20">
        <f t="shared" si="1"/>
        <v>0.13935549706177436</v>
      </c>
      <c r="H11" s="20">
        <f t="shared" si="2"/>
        <v>0.83217173326548344</v>
      </c>
      <c r="I11" s="4">
        <v>41.2</v>
      </c>
      <c r="J11" s="3" t="s">
        <v>11</v>
      </c>
      <c r="K11" s="14"/>
      <c r="L11" s="16"/>
      <c r="M11" s="16"/>
    </row>
    <row r="12" spans="1:13">
      <c r="A12" s="3">
        <v>5922</v>
      </c>
      <c r="B12" s="3">
        <v>12</v>
      </c>
      <c r="C12" s="3">
        <v>111</v>
      </c>
      <c r="D12" s="3">
        <f t="shared" si="3"/>
        <v>1</v>
      </c>
      <c r="E12" s="3">
        <f t="shared" si="4"/>
        <v>2026</v>
      </c>
      <c r="F12" s="20">
        <f t="shared" si="0"/>
        <v>1.2847369040282373</v>
      </c>
      <c r="G12" s="20">
        <f t="shared" si="1"/>
        <v>0.25841650426018353</v>
      </c>
      <c r="H12" s="20">
        <f t="shared" si="2"/>
        <v>1.5431534082884208</v>
      </c>
      <c r="I12" s="4">
        <v>76.400000000000006</v>
      </c>
      <c r="J12" s="3" t="s">
        <v>11</v>
      </c>
      <c r="K12" s="14"/>
      <c r="L12" s="16"/>
      <c r="M12" s="16"/>
    </row>
    <row r="13" spans="1:13">
      <c r="A13" s="3">
        <v>5922</v>
      </c>
      <c r="B13" s="3">
        <v>12</v>
      </c>
      <c r="C13" s="3">
        <v>121</v>
      </c>
      <c r="D13" s="3">
        <f t="shared" si="3"/>
        <v>1</v>
      </c>
      <c r="E13" s="3">
        <f t="shared" si="4"/>
        <v>2026</v>
      </c>
      <c r="F13" s="20">
        <f t="shared" si="0"/>
        <v>1.6731848422880835</v>
      </c>
      <c r="G13" s="20">
        <f t="shared" si="1"/>
        <v>0.33655029023413946</v>
      </c>
      <c r="H13" s="20">
        <f t="shared" si="2"/>
        <v>2.009735132522223</v>
      </c>
      <c r="I13" s="4">
        <v>99.5</v>
      </c>
      <c r="J13" s="3" t="s">
        <v>11</v>
      </c>
      <c r="K13" s="14"/>
      <c r="L13" s="16"/>
      <c r="M13" s="16"/>
    </row>
    <row r="14" spans="1:13">
      <c r="A14" s="3">
        <v>5922</v>
      </c>
      <c r="B14" s="3">
        <v>12</v>
      </c>
      <c r="C14" s="3">
        <v>131</v>
      </c>
      <c r="D14" s="3">
        <f t="shared" si="3"/>
        <v>1</v>
      </c>
      <c r="E14" s="3">
        <f t="shared" si="4"/>
        <v>2026</v>
      </c>
      <c r="F14" s="20">
        <f t="shared" si="0"/>
        <v>1.6143290940668948</v>
      </c>
      <c r="G14" s="20">
        <f t="shared" si="1"/>
        <v>0.32471183781384311</v>
      </c>
      <c r="H14" s="20">
        <f t="shared" si="2"/>
        <v>1.939040931880738</v>
      </c>
      <c r="I14" s="4">
        <v>96</v>
      </c>
      <c r="J14" s="3" t="s">
        <v>11</v>
      </c>
      <c r="K14" s="14"/>
      <c r="L14" s="16"/>
      <c r="M14" s="16"/>
    </row>
    <row r="15" spans="1:13">
      <c r="A15" s="3">
        <v>5922</v>
      </c>
      <c r="B15" s="3">
        <v>12</v>
      </c>
      <c r="C15" s="3">
        <v>141</v>
      </c>
      <c r="D15" s="3">
        <f t="shared" si="3"/>
        <v>1</v>
      </c>
      <c r="E15" s="3">
        <f t="shared" si="4"/>
        <v>2026</v>
      </c>
      <c r="F15" s="20">
        <f t="shared" si="0"/>
        <v>1.2864184968345567</v>
      </c>
      <c r="G15" s="20">
        <f t="shared" si="1"/>
        <v>0.25875474575790625</v>
      </c>
      <c r="H15" s="20">
        <f t="shared" si="2"/>
        <v>1.5451732425924629</v>
      </c>
      <c r="I15" s="4">
        <v>76.5</v>
      </c>
      <c r="J15" s="3" t="s">
        <v>11</v>
      </c>
      <c r="K15" s="14"/>
      <c r="L15" s="16"/>
      <c r="M15" s="16"/>
    </row>
    <row r="16" spans="1:13">
      <c r="A16" s="3">
        <v>5922</v>
      </c>
      <c r="B16" s="3">
        <v>12</v>
      </c>
      <c r="C16" s="3">
        <v>151</v>
      </c>
      <c r="D16" s="3">
        <f t="shared" si="3"/>
        <v>1</v>
      </c>
      <c r="E16" s="3">
        <f t="shared" si="4"/>
        <v>2026</v>
      </c>
      <c r="F16" s="20">
        <f t="shared" si="0"/>
        <v>0.69281623620370902</v>
      </c>
      <c r="G16" s="20">
        <f t="shared" si="1"/>
        <v>0.13935549706177436</v>
      </c>
      <c r="H16" s="20">
        <f t="shared" si="2"/>
        <v>0.83217173326548344</v>
      </c>
      <c r="I16" s="4">
        <v>41.2</v>
      </c>
      <c r="J16" s="3" t="s">
        <v>11</v>
      </c>
      <c r="K16" s="14"/>
      <c r="L16" s="16"/>
      <c r="M16" s="16"/>
    </row>
    <row r="17" spans="1:13">
      <c r="A17" s="3">
        <v>5922</v>
      </c>
      <c r="B17" s="3">
        <v>12</v>
      </c>
      <c r="C17" s="3">
        <v>161</v>
      </c>
      <c r="D17" s="3">
        <f t="shared" si="3"/>
        <v>1</v>
      </c>
      <c r="E17" s="3">
        <f t="shared" si="4"/>
        <v>2026</v>
      </c>
      <c r="F17" s="20">
        <f t="shared" si="0"/>
        <v>0.69281623620370902</v>
      </c>
      <c r="G17" s="20">
        <f t="shared" si="1"/>
        <v>0.13935549706177436</v>
      </c>
      <c r="H17" s="20">
        <f t="shared" si="2"/>
        <v>0.83217173326548344</v>
      </c>
      <c r="I17" s="4">
        <v>41.2</v>
      </c>
      <c r="J17" s="3" t="s">
        <v>11</v>
      </c>
      <c r="K17" s="14"/>
      <c r="L17" s="16"/>
      <c r="M17" s="16"/>
    </row>
    <row r="18" spans="1:13">
      <c r="A18" s="3">
        <v>5922</v>
      </c>
      <c r="B18" s="3">
        <v>12</v>
      </c>
      <c r="C18" s="3">
        <v>171</v>
      </c>
      <c r="D18" s="3">
        <f t="shared" si="3"/>
        <v>1</v>
      </c>
      <c r="E18" s="3">
        <f t="shared" si="4"/>
        <v>2026</v>
      </c>
      <c r="F18" s="20">
        <f t="shared" si="0"/>
        <v>1.2897816824471962</v>
      </c>
      <c r="G18" s="20">
        <f t="shared" si="1"/>
        <v>0.25943122875335173</v>
      </c>
      <c r="H18" s="20">
        <f t="shared" si="2"/>
        <v>1.5492129112005479</v>
      </c>
      <c r="I18" s="4">
        <v>76.7</v>
      </c>
      <c r="J18" s="3" t="s">
        <v>11</v>
      </c>
      <c r="K18" s="14"/>
      <c r="L18" s="16"/>
      <c r="M18" s="16"/>
    </row>
    <row r="19" spans="1:13">
      <c r="A19" s="3">
        <v>5922</v>
      </c>
      <c r="B19" s="3">
        <v>12</v>
      </c>
      <c r="C19" s="3">
        <v>181</v>
      </c>
      <c r="D19" s="3">
        <f t="shared" si="3"/>
        <v>1</v>
      </c>
      <c r="E19" s="3">
        <f t="shared" si="4"/>
        <v>2026</v>
      </c>
      <c r="F19" s="20">
        <f t="shared" si="0"/>
        <v>1.6715032494817641</v>
      </c>
      <c r="G19" s="20">
        <f t="shared" si="1"/>
        <v>0.33621204873641675</v>
      </c>
      <c r="H19" s="20">
        <f t="shared" si="2"/>
        <v>2.007715298218181</v>
      </c>
      <c r="I19" s="4">
        <v>99.4</v>
      </c>
      <c r="J19" s="3" t="s">
        <v>11</v>
      </c>
      <c r="K19" s="14"/>
      <c r="L19" s="16"/>
      <c r="M19" s="16"/>
    </row>
    <row r="20" spans="1:13">
      <c r="A20" s="3">
        <v>5922</v>
      </c>
      <c r="B20" s="3">
        <v>12</v>
      </c>
      <c r="C20" s="3">
        <v>191</v>
      </c>
      <c r="D20" s="3">
        <f t="shared" si="3"/>
        <v>1</v>
      </c>
      <c r="E20" s="3">
        <f t="shared" si="4"/>
        <v>2026</v>
      </c>
      <c r="F20" s="20">
        <f t="shared" si="0"/>
        <v>1.6849559919323214</v>
      </c>
      <c r="G20" s="20">
        <f t="shared" si="1"/>
        <v>0.33891798071819879</v>
      </c>
      <c r="H20" s="20">
        <f t="shared" si="2"/>
        <v>2.0238739726505202</v>
      </c>
      <c r="I20" s="4">
        <v>100.2</v>
      </c>
      <c r="J20" s="3" t="s">
        <v>11</v>
      </c>
      <c r="K20" s="14"/>
      <c r="L20" s="16"/>
      <c r="M20" s="16"/>
    </row>
    <row r="21" spans="1:13">
      <c r="A21" s="3">
        <v>5922</v>
      </c>
      <c r="B21" s="3">
        <v>12</v>
      </c>
      <c r="C21" s="3">
        <v>201</v>
      </c>
      <c r="D21" s="3">
        <f t="shared" si="3"/>
        <v>1</v>
      </c>
      <c r="E21" s="3">
        <f t="shared" si="4"/>
        <v>2026</v>
      </c>
      <c r="F21" s="20">
        <f t="shared" si="0"/>
        <v>1.2847369040282373</v>
      </c>
      <c r="G21" s="20">
        <f t="shared" si="1"/>
        <v>0.25841650426018353</v>
      </c>
      <c r="H21" s="20">
        <f t="shared" si="2"/>
        <v>1.5431534082884208</v>
      </c>
      <c r="I21" s="4">
        <v>76.400000000000006</v>
      </c>
      <c r="J21" s="3" t="s">
        <v>11</v>
      </c>
      <c r="K21" s="14"/>
      <c r="L21" s="16"/>
      <c r="M21" s="16"/>
    </row>
    <row r="22" spans="1:13">
      <c r="A22" s="3">
        <v>5922</v>
      </c>
      <c r="B22" s="3">
        <v>12</v>
      </c>
      <c r="C22" s="3">
        <v>211</v>
      </c>
      <c r="D22" s="3">
        <f t="shared" si="3"/>
        <v>1</v>
      </c>
      <c r="E22" s="3">
        <f t="shared" si="4"/>
        <v>2026</v>
      </c>
      <c r="F22" s="20">
        <f t="shared" si="0"/>
        <v>0.71299534987954516</v>
      </c>
      <c r="G22" s="20">
        <f t="shared" si="1"/>
        <v>0.14341439503444739</v>
      </c>
      <c r="H22" s="20">
        <f t="shared" si="2"/>
        <v>0.85640974491399258</v>
      </c>
      <c r="I22" s="4">
        <v>42.4</v>
      </c>
      <c r="J22" s="3" t="s">
        <v>11</v>
      </c>
      <c r="K22" s="14"/>
      <c r="L22" s="16"/>
      <c r="M22" s="16"/>
    </row>
    <row r="23" spans="1:13">
      <c r="A23" s="3">
        <v>5922</v>
      </c>
      <c r="B23" s="3">
        <v>12</v>
      </c>
      <c r="C23" s="3">
        <v>221</v>
      </c>
      <c r="D23" s="3">
        <f t="shared" si="3"/>
        <v>1</v>
      </c>
      <c r="E23" s="3">
        <f t="shared" si="4"/>
        <v>2026</v>
      </c>
      <c r="F23" s="20">
        <f t="shared" si="0"/>
        <v>0.72140331391114354</v>
      </c>
      <c r="G23" s="20">
        <f t="shared" si="1"/>
        <v>0.14510560252306115</v>
      </c>
      <c r="H23" s="20">
        <f t="shared" si="2"/>
        <v>0.86650891643420469</v>
      </c>
      <c r="I23" s="4">
        <v>42.9</v>
      </c>
      <c r="J23" s="3" t="s">
        <v>11</v>
      </c>
      <c r="K23" s="14"/>
      <c r="L23" s="16"/>
      <c r="M23" s="16"/>
    </row>
    <row r="24" spans="1:13">
      <c r="A24" s="3">
        <v>5922</v>
      </c>
      <c r="B24" s="3">
        <v>12</v>
      </c>
      <c r="C24" s="3">
        <v>231</v>
      </c>
      <c r="D24" s="3">
        <f t="shared" si="3"/>
        <v>1</v>
      </c>
      <c r="E24" s="3">
        <f t="shared" si="4"/>
        <v>2026</v>
      </c>
      <c r="F24" s="20">
        <f t="shared" si="0"/>
        <v>1.2830553112219174</v>
      </c>
      <c r="G24" s="20">
        <f t="shared" si="1"/>
        <v>0.25807826276246076</v>
      </c>
      <c r="H24" s="20">
        <f t="shared" si="2"/>
        <v>1.5411335739843781</v>
      </c>
      <c r="I24" s="4">
        <v>76.3</v>
      </c>
      <c r="J24" s="3" t="s">
        <v>11</v>
      </c>
      <c r="K24" s="14"/>
      <c r="L24" s="16"/>
      <c r="M24" s="16"/>
    </row>
    <row r="25" spans="1:13">
      <c r="A25" s="3">
        <v>5922</v>
      </c>
      <c r="B25" s="3">
        <v>12</v>
      </c>
      <c r="C25" s="3">
        <v>241</v>
      </c>
      <c r="D25" s="3">
        <f t="shared" si="3"/>
        <v>1</v>
      </c>
      <c r="E25" s="3">
        <f t="shared" si="4"/>
        <v>2026</v>
      </c>
      <c r="F25" s="20">
        <f t="shared" si="0"/>
        <v>1.6109659084542554</v>
      </c>
      <c r="G25" s="20">
        <f t="shared" si="1"/>
        <v>0.32403535481839763</v>
      </c>
      <c r="H25" s="20">
        <f t="shared" si="2"/>
        <v>1.935001263272653</v>
      </c>
      <c r="I25" s="4">
        <v>95.8</v>
      </c>
      <c r="J25" s="3" t="s">
        <v>11</v>
      </c>
      <c r="K25" s="14"/>
      <c r="L25" s="16"/>
      <c r="M25" s="16"/>
    </row>
    <row r="26" spans="1:13">
      <c r="A26" s="3">
        <v>5922</v>
      </c>
      <c r="B26" s="3">
        <v>12</v>
      </c>
      <c r="C26" s="3">
        <v>251</v>
      </c>
      <c r="D26" s="3">
        <f t="shared" si="3"/>
        <v>1</v>
      </c>
      <c r="E26" s="3">
        <f t="shared" si="4"/>
        <v>2026</v>
      </c>
      <c r="F26" s="20">
        <f t="shared" si="0"/>
        <v>1.6799112135133625</v>
      </c>
      <c r="G26" s="20">
        <f t="shared" si="1"/>
        <v>0.33790325622503053</v>
      </c>
      <c r="H26" s="20">
        <f t="shared" si="2"/>
        <v>2.0178144697383931</v>
      </c>
      <c r="I26" s="4">
        <v>99.9</v>
      </c>
      <c r="J26" s="3" t="s">
        <v>11</v>
      </c>
      <c r="K26" s="14"/>
      <c r="L26" s="16"/>
      <c r="M26" s="16"/>
    </row>
    <row r="27" spans="1:13">
      <c r="A27" s="3">
        <v>5922</v>
      </c>
      <c r="B27" s="3">
        <v>12</v>
      </c>
      <c r="C27" s="3">
        <v>261</v>
      </c>
      <c r="D27" s="3">
        <f t="shared" si="3"/>
        <v>1</v>
      </c>
      <c r="E27" s="3">
        <f t="shared" si="4"/>
        <v>2026</v>
      </c>
      <c r="F27" s="20">
        <f t="shared" si="0"/>
        <v>1.2847369040282373</v>
      </c>
      <c r="G27" s="20">
        <f t="shared" si="1"/>
        <v>0.25841650426018353</v>
      </c>
      <c r="H27" s="20">
        <f t="shared" si="2"/>
        <v>1.5431534082884208</v>
      </c>
      <c r="I27" s="4">
        <v>76.400000000000006</v>
      </c>
      <c r="J27" s="3" t="s">
        <v>11</v>
      </c>
      <c r="K27" s="14"/>
      <c r="L27" s="16"/>
      <c r="M27" s="16"/>
    </row>
    <row r="28" spans="1:13">
      <c r="A28" s="3">
        <v>5922</v>
      </c>
      <c r="B28" s="3">
        <v>12</v>
      </c>
      <c r="C28" s="3">
        <v>271</v>
      </c>
      <c r="D28" s="3">
        <f t="shared" si="3"/>
        <v>1</v>
      </c>
      <c r="E28" s="3">
        <f t="shared" si="4"/>
        <v>2026</v>
      </c>
      <c r="F28" s="20">
        <f t="shared" si="0"/>
        <v>0.71804012829850428</v>
      </c>
      <c r="G28" s="20">
        <f t="shared" si="1"/>
        <v>0.14442911952761567</v>
      </c>
      <c r="H28" s="20">
        <f t="shared" si="2"/>
        <v>0.86246924782612</v>
      </c>
      <c r="I28" s="4">
        <v>42.7</v>
      </c>
      <c r="J28" s="3" t="s">
        <v>11</v>
      </c>
      <c r="K28" s="14"/>
      <c r="L28" s="16"/>
      <c r="M28" s="16"/>
    </row>
    <row r="29" spans="1:13">
      <c r="A29" s="3">
        <v>5922</v>
      </c>
      <c r="B29" s="3">
        <v>12</v>
      </c>
      <c r="C29" s="3">
        <v>281</v>
      </c>
      <c r="D29" s="3">
        <f t="shared" si="3"/>
        <v>1</v>
      </c>
      <c r="E29" s="3">
        <f t="shared" si="4"/>
        <v>2026</v>
      </c>
      <c r="F29" s="20">
        <f t="shared" si="0"/>
        <v>0.72140331391114354</v>
      </c>
      <c r="G29" s="20">
        <f t="shared" si="1"/>
        <v>0.14510560252306115</v>
      </c>
      <c r="H29" s="20">
        <f t="shared" si="2"/>
        <v>0.86650891643420469</v>
      </c>
      <c r="I29" s="4">
        <v>42.9</v>
      </c>
      <c r="J29" s="3" t="s">
        <v>11</v>
      </c>
      <c r="K29" s="14"/>
      <c r="L29" s="16"/>
      <c r="M29" s="16"/>
    </row>
    <row r="30" spans="1:13">
      <c r="A30" s="3">
        <v>5922</v>
      </c>
      <c r="B30" s="3">
        <v>12</v>
      </c>
      <c r="C30" s="3">
        <v>291</v>
      </c>
      <c r="D30" s="3">
        <f t="shared" si="3"/>
        <v>1</v>
      </c>
      <c r="E30" s="3">
        <f t="shared" si="4"/>
        <v>2026</v>
      </c>
      <c r="F30" s="20">
        <f t="shared" si="0"/>
        <v>1.2897816824471962</v>
      </c>
      <c r="G30" s="20">
        <f t="shared" si="1"/>
        <v>0.25943122875335173</v>
      </c>
      <c r="H30" s="20">
        <f t="shared" si="2"/>
        <v>1.5492129112005479</v>
      </c>
      <c r="I30" s="4">
        <v>76.7</v>
      </c>
      <c r="J30" s="3" t="s">
        <v>11</v>
      </c>
      <c r="K30" s="14"/>
      <c r="L30" s="16"/>
      <c r="M30" s="16"/>
    </row>
    <row r="31" spans="1:13">
      <c r="A31" s="3">
        <v>5922</v>
      </c>
      <c r="B31" s="3">
        <v>12</v>
      </c>
      <c r="C31" s="3">
        <v>301</v>
      </c>
      <c r="D31" s="3">
        <f t="shared" si="3"/>
        <v>1</v>
      </c>
      <c r="E31" s="3">
        <f t="shared" si="4"/>
        <v>2026</v>
      </c>
      <c r="F31" s="20">
        <f t="shared" si="0"/>
        <v>1.602557944422657</v>
      </c>
      <c r="G31" s="20">
        <f t="shared" si="1"/>
        <v>0.32234414732978384</v>
      </c>
      <c r="H31" s="20">
        <f t="shared" si="2"/>
        <v>1.9249020917524409</v>
      </c>
      <c r="I31" s="4">
        <v>95.3</v>
      </c>
      <c r="J31" s="3" t="s">
        <v>11</v>
      </c>
      <c r="K31" s="14"/>
      <c r="L31" s="16"/>
      <c r="M31" s="16"/>
    </row>
    <row r="32" spans="1:13" ht="15.75" thickBot="1">
      <c r="A32" s="3">
        <v>5922</v>
      </c>
      <c r="B32" s="3">
        <v>12</v>
      </c>
      <c r="C32" s="3">
        <v>311</v>
      </c>
      <c r="D32" s="3">
        <f t="shared" si="3"/>
        <v>1</v>
      </c>
      <c r="E32" s="3">
        <f t="shared" si="4"/>
        <v>2026</v>
      </c>
      <c r="F32" s="20">
        <f t="shared" si="0"/>
        <v>1.6445977645806489</v>
      </c>
      <c r="G32" s="20">
        <f t="shared" si="1"/>
        <v>0.33080018477285267</v>
      </c>
      <c r="H32" s="20">
        <f t="shared" si="2"/>
        <v>1.9753979493535017</v>
      </c>
      <c r="I32" s="4">
        <v>97.8</v>
      </c>
      <c r="J32" s="3" t="s">
        <v>11</v>
      </c>
      <c r="K32" s="14"/>
      <c r="L32" s="18"/>
      <c r="M32" s="18"/>
    </row>
    <row r="33" spans="1:13">
      <c r="A33" s="3">
        <v>5922</v>
      </c>
      <c r="B33" s="3">
        <v>12</v>
      </c>
      <c r="C33" s="3">
        <v>321</v>
      </c>
      <c r="D33" s="3">
        <f t="shared" si="3"/>
        <v>1</v>
      </c>
      <c r="E33" s="3">
        <f t="shared" si="4"/>
        <v>2026</v>
      </c>
      <c r="F33" s="20">
        <f t="shared" si="0"/>
        <v>1.2527866407081631</v>
      </c>
      <c r="G33" s="20">
        <f t="shared" si="1"/>
        <v>0.25198991580345115</v>
      </c>
      <c r="H33" s="20">
        <f t="shared" si="2"/>
        <v>1.5047765565116142</v>
      </c>
      <c r="I33" s="4">
        <v>74.5</v>
      </c>
      <c r="J33" s="3" t="s">
        <v>11</v>
      </c>
      <c r="K33" s="14"/>
      <c r="L33" s="16"/>
      <c r="M33" s="16"/>
    </row>
    <row r="34" spans="1:13" ht="15.75" thickBot="1">
      <c r="A34" s="3">
        <v>5922</v>
      </c>
      <c r="B34" s="3">
        <v>12</v>
      </c>
      <c r="C34" s="3">
        <v>331</v>
      </c>
      <c r="D34" s="3">
        <f t="shared" si="3"/>
        <v>1</v>
      </c>
      <c r="E34" s="3">
        <f t="shared" si="4"/>
        <v>2026</v>
      </c>
      <c r="F34" s="20">
        <f t="shared" ref="F34:F65" si="5">$H$88/SUM($H$91+$H$89)*I34</f>
        <v>0.7146769426858649</v>
      </c>
      <c r="G34" s="20">
        <f t="shared" ref="G34:G65" si="6">I34*SUM($H$88-$H$90)/$H$91</f>
        <v>0.14375263653217013</v>
      </c>
      <c r="H34" s="20">
        <f t="shared" si="2"/>
        <v>0.85842957921803498</v>
      </c>
      <c r="I34" s="4">
        <v>42.5</v>
      </c>
      <c r="J34" s="3" t="s">
        <v>11</v>
      </c>
      <c r="K34" s="14"/>
      <c r="L34" s="18"/>
      <c r="M34" s="18"/>
    </row>
    <row r="35" spans="1:13">
      <c r="A35" s="3">
        <v>5922</v>
      </c>
      <c r="B35" s="3">
        <v>12</v>
      </c>
      <c r="C35" s="3">
        <v>341</v>
      </c>
      <c r="D35" s="3">
        <f t="shared" si="3"/>
        <v>1</v>
      </c>
      <c r="E35" s="3">
        <f t="shared" si="4"/>
        <v>2026</v>
      </c>
      <c r="F35" s="20">
        <f t="shared" si="5"/>
        <v>0.72140331391114354</v>
      </c>
      <c r="G35" s="20">
        <f t="shared" si="6"/>
        <v>0.14510560252306115</v>
      </c>
      <c r="H35" s="20">
        <f t="shared" si="2"/>
        <v>0.86650891643420469</v>
      </c>
      <c r="I35" s="4">
        <v>42.9</v>
      </c>
      <c r="J35" s="3" t="s">
        <v>11</v>
      </c>
      <c r="K35" s="14"/>
      <c r="L35" s="16"/>
      <c r="M35" s="16"/>
    </row>
    <row r="36" spans="1:13" ht="15.75" thickBot="1">
      <c r="A36" s="3">
        <v>5922</v>
      </c>
      <c r="B36" s="3">
        <v>12</v>
      </c>
      <c r="C36" s="3">
        <v>351</v>
      </c>
      <c r="D36" s="3">
        <f t="shared" si="3"/>
        <v>1</v>
      </c>
      <c r="E36" s="3">
        <f t="shared" si="4"/>
        <v>2026</v>
      </c>
      <c r="F36" s="20">
        <f t="shared" si="5"/>
        <v>1.2544682335144828</v>
      </c>
      <c r="G36" s="20">
        <f t="shared" si="6"/>
        <v>0.25232815730117386</v>
      </c>
      <c r="H36" s="20">
        <f t="shared" si="2"/>
        <v>1.5067963908156567</v>
      </c>
      <c r="I36" s="4">
        <v>74.599999999999994</v>
      </c>
      <c r="J36" s="3" t="s">
        <v>11</v>
      </c>
      <c r="K36" s="14"/>
      <c r="L36" s="18"/>
      <c r="M36" s="18"/>
    </row>
    <row r="37" spans="1:13">
      <c r="A37" s="3">
        <v>5922</v>
      </c>
      <c r="B37" s="3">
        <v>12</v>
      </c>
      <c r="C37" s="3">
        <v>361</v>
      </c>
      <c r="D37" s="3">
        <f t="shared" si="3"/>
        <v>1</v>
      </c>
      <c r="E37" s="3">
        <f t="shared" si="4"/>
        <v>2026</v>
      </c>
      <c r="F37" s="20">
        <f t="shared" si="5"/>
        <v>1.6361898005490505</v>
      </c>
      <c r="G37" s="20">
        <f t="shared" si="6"/>
        <v>0.32910897728423888</v>
      </c>
      <c r="H37" s="20">
        <f t="shared" si="2"/>
        <v>1.9652987778332893</v>
      </c>
      <c r="I37" s="4">
        <v>97.3</v>
      </c>
      <c r="J37" s="3" t="s">
        <v>11</v>
      </c>
      <c r="K37" s="14"/>
      <c r="L37" s="16"/>
      <c r="M37" s="16"/>
    </row>
    <row r="38" spans="1:13" ht="15.75" thickBot="1">
      <c r="A38" s="3">
        <v>5922</v>
      </c>
      <c r="B38" s="3">
        <v>12</v>
      </c>
      <c r="C38" s="3">
        <v>371</v>
      </c>
      <c r="D38" s="3">
        <f t="shared" si="3"/>
        <v>1</v>
      </c>
      <c r="E38" s="3">
        <f t="shared" si="4"/>
        <v>2026</v>
      </c>
      <c r="F38" s="20">
        <f t="shared" si="5"/>
        <v>1.6429161717743295</v>
      </c>
      <c r="G38" s="20">
        <f t="shared" si="6"/>
        <v>0.33046194327512995</v>
      </c>
      <c r="H38" s="20">
        <f t="shared" si="2"/>
        <v>1.9733781150494594</v>
      </c>
      <c r="I38" s="3">
        <v>97.7</v>
      </c>
      <c r="J38" s="3" t="s">
        <v>11</v>
      </c>
      <c r="K38" s="14"/>
      <c r="L38" s="18"/>
      <c r="M38" s="18"/>
    </row>
    <row r="39" spans="1:13">
      <c r="A39" s="3">
        <v>5922</v>
      </c>
      <c r="B39" s="3">
        <v>12</v>
      </c>
      <c r="C39" s="3">
        <v>381</v>
      </c>
      <c r="D39" s="3">
        <f t="shared" si="3"/>
        <v>1</v>
      </c>
      <c r="E39" s="3">
        <f t="shared" si="4"/>
        <v>2026</v>
      </c>
      <c r="F39" s="20">
        <f t="shared" si="5"/>
        <v>1.2494234550955237</v>
      </c>
      <c r="G39" s="20">
        <f t="shared" si="6"/>
        <v>0.25131343280800567</v>
      </c>
      <c r="H39" s="20">
        <f t="shared" si="2"/>
        <v>1.5007368879035292</v>
      </c>
      <c r="I39" s="3">
        <v>74.3</v>
      </c>
      <c r="J39" s="3" t="s">
        <v>11</v>
      </c>
      <c r="K39" s="14"/>
      <c r="L39" s="16"/>
      <c r="M39" s="16"/>
    </row>
    <row r="40" spans="1:13" ht="15.75" thickBot="1">
      <c r="A40" s="3">
        <v>5922</v>
      </c>
      <c r="B40" s="3">
        <v>12</v>
      </c>
      <c r="C40" s="3">
        <v>391</v>
      </c>
      <c r="D40" s="3">
        <f t="shared" si="3"/>
        <v>1</v>
      </c>
      <c r="E40" s="3">
        <f t="shared" si="4"/>
        <v>2026</v>
      </c>
      <c r="F40" s="20">
        <f t="shared" si="5"/>
        <v>0.77689587651969316</v>
      </c>
      <c r="G40" s="20">
        <f t="shared" si="6"/>
        <v>0.15626757194791202</v>
      </c>
      <c r="H40" s="20">
        <f t="shared" si="2"/>
        <v>0.93316344846760524</v>
      </c>
      <c r="I40" s="3">
        <v>46.2</v>
      </c>
      <c r="J40" s="3" t="s">
        <v>11</v>
      </c>
      <c r="K40" s="14"/>
      <c r="L40" s="18"/>
      <c r="M40" s="18"/>
    </row>
    <row r="41" spans="1:13">
      <c r="A41" s="3">
        <v>5922</v>
      </c>
      <c r="B41" s="3">
        <v>12</v>
      </c>
      <c r="C41" s="3">
        <v>401</v>
      </c>
      <c r="D41" s="3">
        <f t="shared" si="3"/>
        <v>1</v>
      </c>
      <c r="E41" s="3">
        <f t="shared" si="4"/>
        <v>2026</v>
      </c>
      <c r="F41" s="20">
        <f t="shared" si="5"/>
        <v>0.78698543335761117</v>
      </c>
      <c r="G41" s="20">
        <f t="shared" si="6"/>
        <v>0.15829702093424852</v>
      </c>
      <c r="H41" s="20">
        <f t="shared" si="2"/>
        <v>0.94528245429185964</v>
      </c>
      <c r="I41" s="3">
        <v>46.8</v>
      </c>
      <c r="J41" s="3" t="s">
        <v>11</v>
      </c>
      <c r="K41" s="14"/>
      <c r="L41" s="16"/>
      <c r="M41" s="16"/>
    </row>
    <row r="42" spans="1:13" ht="15.75" thickBot="1">
      <c r="A42" s="3">
        <v>5922</v>
      </c>
      <c r="B42" s="3">
        <v>12</v>
      </c>
      <c r="C42" s="3">
        <v>411</v>
      </c>
      <c r="D42" s="3">
        <f t="shared" si="3"/>
        <v>1</v>
      </c>
      <c r="E42" s="3">
        <f t="shared" si="4"/>
        <v>2026</v>
      </c>
      <c r="F42" s="20">
        <f t="shared" si="5"/>
        <v>1.2511050479018435</v>
      </c>
      <c r="G42" s="20">
        <f t="shared" si="6"/>
        <v>0.25165167430572843</v>
      </c>
      <c r="H42" s="20">
        <f t="shared" si="2"/>
        <v>1.5027567222075719</v>
      </c>
      <c r="I42" s="3">
        <v>74.400000000000006</v>
      </c>
      <c r="J42" s="3" t="s">
        <v>11</v>
      </c>
      <c r="K42" s="14"/>
      <c r="L42" s="18"/>
      <c r="M42" s="18"/>
    </row>
    <row r="43" spans="1:13">
      <c r="A43" s="3">
        <v>5922</v>
      </c>
      <c r="B43" s="3">
        <v>12</v>
      </c>
      <c r="C43" s="3">
        <v>421</v>
      </c>
      <c r="D43" s="3">
        <f t="shared" si="3"/>
        <v>1</v>
      </c>
      <c r="E43" s="3">
        <f t="shared" si="4"/>
        <v>2026</v>
      </c>
      <c r="F43" s="20">
        <f t="shared" si="5"/>
        <v>1.6261002437111325</v>
      </c>
      <c r="G43" s="20">
        <f t="shared" si="6"/>
        <v>0.32707952829790243</v>
      </c>
      <c r="H43" s="20">
        <f t="shared" si="2"/>
        <v>1.9531797720090349</v>
      </c>
      <c r="I43" s="3">
        <v>96.7</v>
      </c>
      <c r="J43" s="3" t="s">
        <v>11</v>
      </c>
      <c r="K43" s="14"/>
      <c r="L43" s="16"/>
      <c r="M43" s="16"/>
    </row>
    <row r="44" spans="1:13" ht="15.75" thickBot="1">
      <c r="A44" s="3">
        <v>5922</v>
      </c>
      <c r="B44" s="3">
        <v>12</v>
      </c>
      <c r="C44" s="3">
        <v>431</v>
      </c>
      <c r="D44" s="3">
        <f t="shared" si="3"/>
        <v>1</v>
      </c>
      <c r="E44" s="3">
        <f t="shared" si="4"/>
        <v>2026</v>
      </c>
      <c r="F44" s="20">
        <f t="shared" si="5"/>
        <v>1.6445977645806489</v>
      </c>
      <c r="G44" s="20">
        <f t="shared" si="6"/>
        <v>0.33080018477285267</v>
      </c>
      <c r="H44" s="20">
        <f t="shared" si="2"/>
        <v>1.9753979493535017</v>
      </c>
      <c r="I44" s="3">
        <v>97.8</v>
      </c>
      <c r="J44" s="3" t="s">
        <v>11</v>
      </c>
      <c r="K44" s="14"/>
      <c r="L44" s="18"/>
      <c r="M44" s="18"/>
    </row>
    <row r="45" spans="1:13">
      <c r="A45" s="3">
        <v>5922</v>
      </c>
      <c r="B45" s="3">
        <v>12</v>
      </c>
      <c r="C45" s="3">
        <v>441</v>
      </c>
      <c r="D45" s="3">
        <f t="shared" si="3"/>
        <v>1</v>
      </c>
      <c r="E45" s="3">
        <f t="shared" si="4"/>
        <v>2026</v>
      </c>
      <c r="F45" s="20">
        <f t="shared" si="5"/>
        <v>1.2561498263208024</v>
      </c>
      <c r="G45" s="20">
        <f t="shared" si="6"/>
        <v>0.25266639879889669</v>
      </c>
      <c r="H45" s="20">
        <f t="shared" si="2"/>
        <v>1.508816225119699</v>
      </c>
      <c r="I45" s="3">
        <v>74.7</v>
      </c>
      <c r="J45" s="3" t="s">
        <v>11</v>
      </c>
      <c r="K45" s="14"/>
      <c r="L45" s="16"/>
      <c r="M45" s="16"/>
    </row>
    <row r="46" spans="1:13" ht="15.75" thickBot="1">
      <c r="A46" s="3">
        <v>5922</v>
      </c>
      <c r="B46" s="3">
        <v>12</v>
      </c>
      <c r="C46" s="3">
        <v>451</v>
      </c>
      <c r="D46" s="3">
        <f t="shared" si="3"/>
        <v>1</v>
      </c>
      <c r="E46" s="3">
        <f t="shared" si="4"/>
        <v>2026</v>
      </c>
      <c r="F46" s="20">
        <f t="shared" si="5"/>
        <v>0.77521428371337342</v>
      </c>
      <c r="G46" s="20">
        <f t="shared" si="6"/>
        <v>0.15592933045018925</v>
      </c>
      <c r="H46" s="20">
        <f t="shared" si="2"/>
        <v>0.93114361416356273</v>
      </c>
      <c r="I46" s="3">
        <v>46.1</v>
      </c>
      <c r="J46" s="3" t="s">
        <v>11</v>
      </c>
      <c r="K46" s="14"/>
      <c r="L46" s="18"/>
      <c r="M46" s="18"/>
    </row>
    <row r="47" spans="1:13">
      <c r="A47" s="3">
        <v>5922</v>
      </c>
      <c r="B47" s="3">
        <v>12</v>
      </c>
      <c r="C47" s="3">
        <v>461</v>
      </c>
      <c r="D47" s="3">
        <f t="shared" si="3"/>
        <v>1</v>
      </c>
      <c r="E47" s="3">
        <f t="shared" si="4"/>
        <v>2026</v>
      </c>
      <c r="F47" s="20">
        <f t="shared" si="5"/>
        <v>0.7836222477449718</v>
      </c>
      <c r="G47" s="20">
        <f t="shared" si="6"/>
        <v>0.15762053793880301</v>
      </c>
      <c r="H47" s="20">
        <f t="shared" si="2"/>
        <v>0.94124278568377484</v>
      </c>
      <c r="I47" s="3">
        <v>46.6</v>
      </c>
      <c r="J47" s="3" t="s">
        <v>11</v>
      </c>
      <c r="K47" s="14"/>
      <c r="L47" s="16"/>
      <c r="M47" s="16"/>
    </row>
    <row r="48" spans="1:13" ht="15.75" thickBot="1">
      <c r="A48" s="3">
        <v>5922</v>
      </c>
      <c r="B48" s="3">
        <v>12</v>
      </c>
      <c r="C48" s="3">
        <v>471</v>
      </c>
      <c r="D48" s="3">
        <f t="shared" si="3"/>
        <v>1</v>
      </c>
      <c r="E48" s="3">
        <f t="shared" si="4"/>
        <v>2026</v>
      </c>
      <c r="F48" s="20">
        <f t="shared" si="5"/>
        <v>1.2561498263208024</v>
      </c>
      <c r="G48" s="20">
        <f t="shared" si="6"/>
        <v>0.25266639879889669</v>
      </c>
      <c r="H48" s="20">
        <f t="shared" si="2"/>
        <v>1.508816225119699</v>
      </c>
      <c r="I48" s="3">
        <v>74.7</v>
      </c>
      <c r="J48" s="3" t="s">
        <v>11</v>
      </c>
      <c r="K48" s="14"/>
      <c r="L48" s="18"/>
      <c r="M48" s="18"/>
    </row>
    <row r="49" spans="1:13">
      <c r="A49" s="3">
        <v>5922</v>
      </c>
      <c r="B49" s="3">
        <v>12</v>
      </c>
      <c r="C49" s="3">
        <v>481</v>
      </c>
      <c r="D49" s="3">
        <f t="shared" si="3"/>
        <v>1</v>
      </c>
      <c r="E49" s="3">
        <f t="shared" si="4"/>
        <v>2026</v>
      </c>
      <c r="F49" s="20">
        <f t="shared" si="5"/>
        <v>1.6378713933553704</v>
      </c>
      <c r="G49" s="20">
        <f t="shared" si="6"/>
        <v>0.3294472187819617</v>
      </c>
      <c r="H49" s="20">
        <f t="shared" si="2"/>
        <v>1.9673186121373321</v>
      </c>
      <c r="I49" s="3">
        <v>97.4</v>
      </c>
      <c r="J49" s="3" t="s">
        <v>11</v>
      </c>
      <c r="K49" s="14"/>
      <c r="L49" s="16"/>
      <c r="M49" s="16"/>
    </row>
    <row r="50" spans="1:13" ht="15.75" thickBot="1">
      <c r="A50" s="3">
        <v>5922</v>
      </c>
      <c r="B50" s="3">
        <v>12</v>
      </c>
      <c r="C50" s="3">
        <v>491</v>
      </c>
      <c r="D50" s="3">
        <f t="shared" si="3"/>
        <v>1</v>
      </c>
      <c r="E50" s="3">
        <f t="shared" si="4"/>
        <v>2026</v>
      </c>
      <c r="F50" s="20">
        <f t="shared" si="5"/>
        <v>1.6412345789680096</v>
      </c>
      <c r="G50" s="20">
        <f t="shared" si="6"/>
        <v>0.33012370177740719</v>
      </c>
      <c r="H50" s="20">
        <f t="shared" si="2"/>
        <v>1.9713582807454169</v>
      </c>
      <c r="I50" s="3">
        <v>97.6</v>
      </c>
      <c r="J50" s="3" t="s">
        <v>11</v>
      </c>
      <c r="K50" s="14"/>
      <c r="L50" s="18"/>
      <c r="M50" s="18"/>
    </row>
    <row r="51" spans="1:13">
      <c r="A51" s="3">
        <v>5922</v>
      </c>
      <c r="B51" s="3">
        <v>12</v>
      </c>
      <c r="C51" s="3">
        <v>501</v>
      </c>
      <c r="D51" s="3">
        <f t="shared" si="3"/>
        <v>1</v>
      </c>
      <c r="E51" s="3">
        <f t="shared" si="4"/>
        <v>2026</v>
      </c>
      <c r="F51" s="20">
        <f t="shared" si="5"/>
        <v>1.2595130119334419</v>
      </c>
      <c r="G51" s="20">
        <f t="shared" si="6"/>
        <v>0.25334288179434222</v>
      </c>
      <c r="H51" s="20">
        <f t="shared" si="2"/>
        <v>1.5128558937277841</v>
      </c>
      <c r="I51" s="3">
        <v>74.900000000000006</v>
      </c>
      <c r="J51" s="3" t="s">
        <v>11</v>
      </c>
      <c r="K51" s="14"/>
      <c r="L51" s="16"/>
      <c r="M51" s="16"/>
    </row>
    <row r="52" spans="1:13" ht="15.75" thickBot="1">
      <c r="A52" s="3">
        <v>5922</v>
      </c>
      <c r="B52" s="3">
        <v>12</v>
      </c>
      <c r="C52" s="3">
        <v>511</v>
      </c>
      <c r="D52" s="3">
        <f t="shared" si="3"/>
        <v>1</v>
      </c>
      <c r="E52" s="3">
        <f t="shared" si="4"/>
        <v>2026</v>
      </c>
      <c r="F52" s="20">
        <f t="shared" si="5"/>
        <v>0.77857746932601268</v>
      </c>
      <c r="G52" s="20">
        <f t="shared" si="6"/>
        <v>0.15660581344563473</v>
      </c>
      <c r="H52" s="20">
        <f t="shared" si="2"/>
        <v>0.93518328277164742</v>
      </c>
      <c r="I52" s="3">
        <v>46.3</v>
      </c>
      <c r="J52" s="3" t="s">
        <v>11</v>
      </c>
      <c r="K52" s="14"/>
      <c r="L52" s="18"/>
      <c r="M52" s="18"/>
    </row>
    <row r="53" spans="1:13">
      <c r="A53" s="3">
        <v>5922</v>
      </c>
      <c r="B53" s="3">
        <v>12</v>
      </c>
      <c r="C53" s="3">
        <v>521</v>
      </c>
      <c r="D53" s="3">
        <f t="shared" si="3"/>
        <v>1</v>
      </c>
      <c r="E53" s="3">
        <f t="shared" si="4"/>
        <v>2026</v>
      </c>
      <c r="F53" s="20">
        <f t="shared" si="5"/>
        <v>0.78698543335761117</v>
      </c>
      <c r="G53" s="20">
        <f t="shared" si="6"/>
        <v>0.15829702093424852</v>
      </c>
      <c r="H53" s="20">
        <f t="shared" si="2"/>
        <v>0.94528245429185964</v>
      </c>
      <c r="I53" s="3">
        <v>46.8</v>
      </c>
      <c r="J53" s="3" t="s">
        <v>11</v>
      </c>
      <c r="K53" s="14"/>
      <c r="L53" s="16"/>
      <c r="M53" s="16"/>
    </row>
    <row r="54" spans="1:13" ht="15.75" thickBot="1">
      <c r="A54" s="3">
        <v>5922</v>
      </c>
      <c r="B54" s="3">
        <v>12</v>
      </c>
      <c r="C54" s="3">
        <v>531</v>
      </c>
      <c r="D54" s="3">
        <f t="shared" si="3"/>
        <v>1</v>
      </c>
      <c r="E54" s="3">
        <f t="shared" si="4"/>
        <v>2026</v>
      </c>
      <c r="F54" s="20">
        <f t="shared" si="5"/>
        <v>1.2595130119334419</v>
      </c>
      <c r="G54" s="20">
        <f t="shared" si="6"/>
        <v>0.25334288179434222</v>
      </c>
      <c r="H54" s="20">
        <f t="shared" si="2"/>
        <v>1.5128558937277841</v>
      </c>
      <c r="I54" s="3">
        <v>74.900000000000006</v>
      </c>
      <c r="J54" s="3" t="s">
        <v>11</v>
      </c>
      <c r="K54" s="14"/>
      <c r="L54" s="18"/>
      <c r="M54" s="18"/>
    </row>
    <row r="55" spans="1:13">
      <c r="A55" s="3">
        <v>5922</v>
      </c>
      <c r="B55" s="3">
        <v>12</v>
      </c>
      <c r="C55" s="3">
        <v>541</v>
      </c>
      <c r="D55" s="3">
        <f t="shared" si="3"/>
        <v>1</v>
      </c>
      <c r="E55" s="3">
        <f t="shared" si="4"/>
        <v>2026</v>
      </c>
      <c r="F55" s="20">
        <f t="shared" si="5"/>
        <v>1.6530057286122473</v>
      </c>
      <c r="G55" s="20">
        <f t="shared" si="6"/>
        <v>0.33249139226146646</v>
      </c>
      <c r="H55" s="20">
        <f t="shared" si="2"/>
        <v>1.9854971208737138</v>
      </c>
      <c r="I55" s="3">
        <v>98.3</v>
      </c>
      <c r="J55" s="3" t="s">
        <v>11</v>
      </c>
      <c r="K55" s="14"/>
      <c r="L55" s="16"/>
      <c r="M55" s="16"/>
    </row>
    <row r="56" spans="1:13" ht="15.75" thickBot="1">
      <c r="A56" s="3">
        <v>5922</v>
      </c>
      <c r="B56" s="3">
        <v>12</v>
      </c>
      <c r="C56" s="3">
        <v>551</v>
      </c>
      <c r="D56" s="3">
        <f t="shared" si="3"/>
        <v>1</v>
      </c>
      <c r="E56" s="3">
        <f t="shared" si="4"/>
        <v>2026</v>
      </c>
      <c r="F56" s="20">
        <f t="shared" si="5"/>
        <v>1.6429161717743295</v>
      </c>
      <c r="G56" s="20">
        <f t="shared" si="6"/>
        <v>0.33046194327512995</v>
      </c>
      <c r="H56" s="20">
        <f t="shared" si="2"/>
        <v>1.9733781150494594</v>
      </c>
      <c r="I56" s="3">
        <v>97.7</v>
      </c>
      <c r="J56" s="3" t="s">
        <v>11</v>
      </c>
      <c r="K56" s="14"/>
      <c r="L56" s="18"/>
      <c r="M56" s="18"/>
    </row>
    <row r="57" spans="1:13">
      <c r="A57" s="3">
        <v>5922</v>
      </c>
      <c r="B57" s="3">
        <v>12</v>
      </c>
      <c r="C57" s="3">
        <v>561</v>
      </c>
      <c r="D57" s="3">
        <f t="shared" si="3"/>
        <v>1</v>
      </c>
      <c r="E57" s="3">
        <f t="shared" si="4"/>
        <v>2026</v>
      </c>
      <c r="F57" s="20">
        <f t="shared" si="5"/>
        <v>1.2527866407081631</v>
      </c>
      <c r="G57" s="20">
        <f t="shared" si="6"/>
        <v>0.25198991580345115</v>
      </c>
      <c r="H57" s="20">
        <f t="shared" si="2"/>
        <v>1.5047765565116142</v>
      </c>
      <c r="I57" s="3">
        <v>74.5</v>
      </c>
      <c r="J57" s="3" t="s">
        <v>11</v>
      </c>
      <c r="K57" s="14"/>
      <c r="L57" s="16"/>
      <c r="M57" s="16"/>
    </row>
    <row r="58" spans="1:13" ht="15.75" thickBot="1">
      <c r="A58" s="3">
        <v>5922</v>
      </c>
      <c r="B58" s="3">
        <v>12</v>
      </c>
      <c r="C58" s="3">
        <v>571</v>
      </c>
      <c r="D58" s="3">
        <f t="shared" si="3"/>
        <v>1</v>
      </c>
      <c r="E58" s="3">
        <f t="shared" si="4"/>
        <v>2026</v>
      </c>
      <c r="F58" s="20">
        <f t="shared" si="5"/>
        <v>0.78194065493865217</v>
      </c>
      <c r="G58" s="20">
        <f t="shared" si="6"/>
        <v>0.15728229644108024</v>
      </c>
      <c r="H58" s="20">
        <f t="shared" si="2"/>
        <v>0.93922295137973244</v>
      </c>
      <c r="I58" s="3">
        <v>46.5</v>
      </c>
      <c r="J58" s="3" t="s">
        <v>11</v>
      </c>
      <c r="K58" s="14"/>
      <c r="L58" s="18"/>
      <c r="M58" s="18"/>
    </row>
    <row r="59" spans="1:13">
      <c r="A59" s="3">
        <v>5922</v>
      </c>
      <c r="B59" s="3">
        <v>12</v>
      </c>
      <c r="C59" s="3">
        <v>581</v>
      </c>
      <c r="D59" s="3">
        <f t="shared" si="3"/>
        <v>1</v>
      </c>
      <c r="E59" s="3">
        <f t="shared" si="4"/>
        <v>2026</v>
      </c>
      <c r="F59" s="20">
        <f t="shared" si="5"/>
        <v>0.78698543335761117</v>
      </c>
      <c r="G59" s="20">
        <f t="shared" si="6"/>
        <v>0.15829702093424852</v>
      </c>
      <c r="H59" s="20">
        <f t="shared" si="2"/>
        <v>0.94528245429185964</v>
      </c>
      <c r="I59" s="3">
        <v>46.8</v>
      </c>
      <c r="J59" s="3" t="s">
        <v>11</v>
      </c>
      <c r="K59" s="14"/>
      <c r="L59" s="16"/>
      <c r="M59" s="16"/>
    </row>
    <row r="60" spans="1:13" ht="15.75" thickBot="1">
      <c r="A60" s="3">
        <v>5922</v>
      </c>
      <c r="B60" s="3">
        <v>12</v>
      </c>
      <c r="C60" s="3">
        <v>591</v>
      </c>
      <c r="D60" s="3">
        <f t="shared" si="3"/>
        <v>1</v>
      </c>
      <c r="E60" s="3">
        <f t="shared" si="4"/>
        <v>2026</v>
      </c>
      <c r="F60" s="20">
        <f t="shared" si="5"/>
        <v>1.2544682335144828</v>
      </c>
      <c r="G60" s="20">
        <f t="shared" si="6"/>
        <v>0.25232815730117386</v>
      </c>
      <c r="H60" s="20">
        <f t="shared" si="2"/>
        <v>1.5067963908156567</v>
      </c>
      <c r="I60" s="3">
        <v>74.599999999999994</v>
      </c>
      <c r="J60" s="3" t="s">
        <v>11</v>
      </c>
      <c r="K60" s="14"/>
      <c r="L60" s="18"/>
      <c r="M60" s="18"/>
    </row>
    <row r="61" spans="1:13">
      <c r="A61" s="3">
        <v>5922</v>
      </c>
      <c r="B61" s="3">
        <v>12</v>
      </c>
      <c r="C61" s="3">
        <v>601</v>
      </c>
      <c r="D61" s="3">
        <f t="shared" si="3"/>
        <v>1</v>
      </c>
      <c r="E61" s="3">
        <f t="shared" si="4"/>
        <v>2026</v>
      </c>
      <c r="F61" s="20">
        <f t="shared" si="5"/>
        <v>1.6513241358059279</v>
      </c>
      <c r="G61" s="20">
        <f t="shared" si="6"/>
        <v>0.33215315076374369</v>
      </c>
      <c r="H61" s="20">
        <f t="shared" si="2"/>
        <v>1.9834772865696715</v>
      </c>
      <c r="I61" s="3">
        <v>98.2</v>
      </c>
      <c r="J61" s="3" t="s">
        <v>11</v>
      </c>
      <c r="K61" s="14"/>
      <c r="L61" s="16"/>
      <c r="M61" s="16"/>
    </row>
    <row r="62" spans="1:13" ht="15.75" thickBot="1">
      <c r="A62" s="3">
        <v>5922</v>
      </c>
      <c r="B62" s="3">
        <v>12</v>
      </c>
      <c r="C62" s="3">
        <v>611</v>
      </c>
      <c r="D62" s="3">
        <f t="shared" si="3"/>
        <v>1</v>
      </c>
      <c r="E62" s="3">
        <f t="shared" si="4"/>
        <v>2026</v>
      </c>
      <c r="F62" s="20">
        <f t="shared" si="5"/>
        <v>1.6462793573869687</v>
      </c>
      <c r="G62" s="20">
        <f t="shared" si="6"/>
        <v>0.33113842627057544</v>
      </c>
      <c r="H62" s="20">
        <f t="shared" si="2"/>
        <v>1.9774177836575442</v>
      </c>
      <c r="I62" s="3">
        <v>97.9</v>
      </c>
      <c r="J62" s="3" t="s">
        <v>11</v>
      </c>
      <c r="K62" s="14"/>
      <c r="L62" s="18"/>
      <c r="M62" s="18"/>
    </row>
    <row r="63" spans="1:13">
      <c r="A63" s="3">
        <v>5922</v>
      </c>
      <c r="B63" s="3">
        <v>12</v>
      </c>
      <c r="C63" s="3">
        <v>621</v>
      </c>
      <c r="D63" s="3">
        <f t="shared" si="3"/>
        <v>1</v>
      </c>
      <c r="E63" s="3">
        <f t="shared" si="4"/>
        <v>2026</v>
      </c>
      <c r="F63" s="20">
        <f t="shared" si="5"/>
        <v>1.2494234550955237</v>
      </c>
      <c r="G63" s="20">
        <f t="shared" si="6"/>
        <v>0.25131343280800567</v>
      </c>
      <c r="H63" s="20">
        <f t="shared" si="2"/>
        <v>1.5007368879035292</v>
      </c>
      <c r="I63" s="3">
        <v>74.3</v>
      </c>
      <c r="J63" s="3" t="s">
        <v>11</v>
      </c>
      <c r="K63" s="14"/>
      <c r="L63" s="16"/>
      <c r="M63" s="16"/>
    </row>
    <row r="64" spans="1:13" ht="15.75" thickBot="1">
      <c r="A64" s="3">
        <v>5922</v>
      </c>
      <c r="B64" s="3">
        <v>12</v>
      </c>
      <c r="C64" s="3">
        <v>631</v>
      </c>
      <c r="D64" s="3">
        <f t="shared" si="3"/>
        <v>1</v>
      </c>
      <c r="E64" s="3">
        <f t="shared" si="4"/>
        <v>2026</v>
      </c>
      <c r="F64" s="20">
        <f t="shared" si="5"/>
        <v>0.77857746932601268</v>
      </c>
      <c r="G64" s="20">
        <f t="shared" si="6"/>
        <v>0.15660581344563473</v>
      </c>
      <c r="H64" s="20">
        <f t="shared" si="2"/>
        <v>0.93518328277164742</v>
      </c>
      <c r="I64" s="3">
        <v>46.3</v>
      </c>
      <c r="J64" s="3" t="s">
        <v>11</v>
      </c>
      <c r="K64" s="14"/>
      <c r="L64" s="18"/>
      <c r="M64" s="18"/>
    </row>
    <row r="65" spans="1:14">
      <c r="A65" s="3">
        <v>5922</v>
      </c>
      <c r="B65" s="3">
        <v>12</v>
      </c>
      <c r="C65" s="3">
        <v>641</v>
      </c>
      <c r="D65" s="3">
        <f t="shared" si="3"/>
        <v>1</v>
      </c>
      <c r="E65" s="3">
        <f t="shared" si="4"/>
        <v>2026</v>
      </c>
      <c r="F65" s="20">
        <f t="shared" si="5"/>
        <v>0.78530384055129154</v>
      </c>
      <c r="G65" s="20">
        <f t="shared" si="6"/>
        <v>0.15795877943652578</v>
      </c>
      <c r="H65" s="20">
        <f t="shared" si="2"/>
        <v>0.94326261998781735</v>
      </c>
      <c r="I65" s="3">
        <v>46.7</v>
      </c>
      <c r="J65" s="3" t="s">
        <v>11</v>
      </c>
      <c r="K65" s="14"/>
      <c r="L65" s="16"/>
      <c r="M65" s="16"/>
    </row>
    <row r="66" spans="1:14" ht="15.75" thickBot="1">
      <c r="A66" s="3">
        <v>5922</v>
      </c>
      <c r="B66" s="3">
        <v>12</v>
      </c>
      <c r="C66" s="3">
        <v>651</v>
      </c>
      <c r="D66" s="3">
        <f t="shared" si="3"/>
        <v>1</v>
      </c>
      <c r="E66" s="3">
        <f t="shared" si="4"/>
        <v>2026</v>
      </c>
      <c r="F66" s="20">
        <f>M66-L66</f>
        <v>0.48899999999999899</v>
      </c>
      <c r="G66" s="21">
        <f>$H$92*(83/$H$91)</f>
        <v>0.28074044310988522</v>
      </c>
      <c r="H66" s="20">
        <f t="shared" si="2"/>
        <v>0.74132815730117285</v>
      </c>
      <c r="I66" s="3">
        <v>74.599999999999994</v>
      </c>
      <c r="J66" s="3" t="s">
        <v>11</v>
      </c>
      <c r="K66" s="14"/>
      <c r="L66" s="18">
        <v>8.9700000000000006</v>
      </c>
      <c r="M66" s="18">
        <v>9.4589999999999996</v>
      </c>
      <c r="N66" s="7"/>
    </row>
    <row r="67" spans="1:14">
      <c r="A67" s="3">
        <v>5922</v>
      </c>
      <c r="B67" s="3">
        <v>12</v>
      </c>
      <c r="C67" s="3">
        <v>661</v>
      </c>
      <c r="D67" s="3">
        <f t="shared" si="3"/>
        <v>1</v>
      </c>
      <c r="E67" s="3">
        <f t="shared" si="4"/>
        <v>2026</v>
      </c>
      <c r="F67" s="20">
        <f t="shared" ref="F67:F85" si="7">$H$88/SUM($H$91+$H$89)*I67</f>
        <v>1.6445977645806489</v>
      </c>
      <c r="G67" s="20">
        <f t="shared" ref="G67:G85" si="8">I67*SUM($H$88-$H$90)/$H$91</f>
        <v>0.33080018477285267</v>
      </c>
      <c r="H67" s="20">
        <f t="shared" si="2"/>
        <v>1.9753979493535017</v>
      </c>
      <c r="I67" s="3">
        <v>97.8</v>
      </c>
      <c r="J67" s="3" t="s">
        <v>11</v>
      </c>
      <c r="K67" s="14"/>
      <c r="L67" s="16"/>
      <c r="M67" s="16"/>
    </row>
    <row r="68" spans="1:14" ht="15.75" thickBot="1">
      <c r="A68" s="3">
        <v>5922</v>
      </c>
      <c r="B68" s="3">
        <v>12</v>
      </c>
      <c r="C68" s="3">
        <v>671</v>
      </c>
      <c r="D68" s="3">
        <f t="shared" si="3"/>
        <v>1</v>
      </c>
      <c r="E68" s="3">
        <f t="shared" si="4"/>
        <v>2026</v>
      </c>
      <c r="F68" s="20">
        <f t="shared" si="7"/>
        <v>1.63955298616169</v>
      </c>
      <c r="G68" s="20">
        <f t="shared" si="8"/>
        <v>0.32978546027968442</v>
      </c>
      <c r="H68" s="20">
        <f t="shared" si="2"/>
        <v>1.9693384464413743</v>
      </c>
      <c r="I68" s="3">
        <v>97.5</v>
      </c>
      <c r="J68" s="3" t="s">
        <v>11</v>
      </c>
      <c r="K68" s="14"/>
      <c r="L68" s="18"/>
      <c r="M68" s="18"/>
    </row>
    <row r="69" spans="1:14">
      <c r="A69" s="3">
        <v>5922</v>
      </c>
      <c r="B69" s="3">
        <v>12</v>
      </c>
      <c r="C69" s="3">
        <v>681</v>
      </c>
      <c r="D69" s="3">
        <f t="shared" si="3"/>
        <v>1</v>
      </c>
      <c r="E69" s="3">
        <f t="shared" si="4"/>
        <v>2026</v>
      </c>
      <c r="F69" s="20">
        <f t="shared" si="7"/>
        <v>1.2494234550955237</v>
      </c>
      <c r="G69" s="20">
        <f t="shared" si="8"/>
        <v>0.25131343280800567</v>
      </c>
      <c r="H69" s="20">
        <f t="shared" ref="H69:H85" si="9">F69+I69*SUM($H$88-$H$90)/$H$91</f>
        <v>1.5007368879035292</v>
      </c>
      <c r="I69" s="3">
        <v>74.3</v>
      </c>
      <c r="J69" s="3" t="s">
        <v>11</v>
      </c>
      <c r="K69" s="14"/>
      <c r="L69" s="16"/>
      <c r="M69" s="16"/>
    </row>
    <row r="70" spans="1:14" ht="15.75" thickBot="1">
      <c r="A70" s="3">
        <v>5922</v>
      </c>
      <c r="B70" s="3">
        <v>12</v>
      </c>
      <c r="C70" s="3">
        <v>691</v>
      </c>
      <c r="D70" s="3">
        <f t="shared" ref="D70:D85" si="10">D69</f>
        <v>1</v>
      </c>
      <c r="E70" s="3">
        <f t="shared" ref="E70:E85" si="11">(E69)</f>
        <v>2026</v>
      </c>
      <c r="F70" s="20">
        <f t="shared" si="7"/>
        <v>0.77857746932601268</v>
      </c>
      <c r="G70" s="20">
        <f t="shared" si="8"/>
        <v>0.15660581344563473</v>
      </c>
      <c r="H70" s="20">
        <f t="shared" si="9"/>
        <v>0.93518328277164742</v>
      </c>
      <c r="I70" s="3">
        <v>46.3</v>
      </c>
      <c r="J70" s="3" t="s">
        <v>11</v>
      </c>
      <c r="K70" s="14"/>
      <c r="L70" s="18"/>
      <c r="M70" s="18"/>
    </row>
    <row r="71" spans="1:14">
      <c r="A71" s="3">
        <v>5922</v>
      </c>
      <c r="B71" s="3">
        <v>12</v>
      </c>
      <c r="C71" s="3">
        <v>701</v>
      </c>
      <c r="D71" s="3">
        <f t="shared" si="10"/>
        <v>1</v>
      </c>
      <c r="E71" s="3">
        <f t="shared" si="11"/>
        <v>2026</v>
      </c>
      <c r="F71" s="20">
        <f t="shared" si="7"/>
        <v>0.78194065493865217</v>
      </c>
      <c r="G71" s="20">
        <f t="shared" si="8"/>
        <v>0.15728229644108024</v>
      </c>
      <c r="H71" s="20">
        <f t="shared" si="9"/>
        <v>0.93922295137973244</v>
      </c>
      <c r="I71" s="3">
        <v>46.5</v>
      </c>
      <c r="J71" s="3" t="s">
        <v>11</v>
      </c>
      <c r="K71" s="14"/>
      <c r="L71" s="16"/>
      <c r="M71" s="16"/>
    </row>
    <row r="72" spans="1:14" ht="15.75" thickBot="1">
      <c r="A72" s="3">
        <v>5922</v>
      </c>
      <c r="B72" s="3">
        <v>12</v>
      </c>
      <c r="C72" s="3">
        <v>711</v>
      </c>
      <c r="D72" s="3">
        <f t="shared" si="10"/>
        <v>1</v>
      </c>
      <c r="E72" s="3">
        <f t="shared" si="11"/>
        <v>2026</v>
      </c>
      <c r="F72" s="20">
        <f t="shared" si="7"/>
        <v>1.2595130119334419</v>
      </c>
      <c r="G72" s="20">
        <f t="shared" si="8"/>
        <v>0.25334288179434222</v>
      </c>
      <c r="H72" s="20">
        <f t="shared" si="9"/>
        <v>1.5128558937277841</v>
      </c>
      <c r="I72" s="3">
        <v>74.900000000000006</v>
      </c>
      <c r="J72" s="3" t="s">
        <v>11</v>
      </c>
      <c r="K72" s="14"/>
      <c r="L72" s="18"/>
      <c r="M72" s="18"/>
    </row>
    <row r="73" spans="1:14">
      <c r="A73" s="3">
        <v>5922</v>
      </c>
      <c r="B73" s="3">
        <v>12</v>
      </c>
      <c r="C73" s="3">
        <v>721</v>
      </c>
      <c r="D73" s="3">
        <f t="shared" si="10"/>
        <v>1</v>
      </c>
      <c r="E73" s="3">
        <f t="shared" si="11"/>
        <v>2026</v>
      </c>
      <c r="F73" s="20">
        <f t="shared" si="7"/>
        <v>1.649642542999608</v>
      </c>
      <c r="G73" s="20">
        <f t="shared" si="8"/>
        <v>0.33181490926602092</v>
      </c>
      <c r="H73" s="20">
        <f t="shared" si="9"/>
        <v>1.981457452265629</v>
      </c>
      <c r="I73" s="3">
        <v>98.1</v>
      </c>
      <c r="J73" s="3" t="s">
        <v>11</v>
      </c>
      <c r="K73" s="14"/>
      <c r="L73" s="16"/>
      <c r="M73" s="16"/>
    </row>
    <row r="74" spans="1:14" ht="15.75" thickBot="1">
      <c r="A74" s="3">
        <v>5922</v>
      </c>
      <c r="B74" s="3">
        <v>12</v>
      </c>
      <c r="C74" s="3">
        <v>731</v>
      </c>
      <c r="D74" s="3">
        <f t="shared" si="10"/>
        <v>1</v>
      </c>
      <c r="E74" s="3">
        <f t="shared" si="11"/>
        <v>2026</v>
      </c>
      <c r="F74" s="20">
        <f t="shared" si="7"/>
        <v>1.6429161717743295</v>
      </c>
      <c r="G74" s="20">
        <f t="shared" si="8"/>
        <v>0.33046194327512995</v>
      </c>
      <c r="H74" s="20">
        <f t="shared" si="9"/>
        <v>1.9733781150494594</v>
      </c>
      <c r="I74" s="3">
        <v>97.7</v>
      </c>
      <c r="J74" s="3" t="s">
        <v>11</v>
      </c>
      <c r="K74" s="14"/>
      <c r="L74" s="18"/>
      <c r="M74" s="18"/>
    </row>
    <row r="75" spans="1:14">
      <c r="A75" s="3">
        <v>5922</v>
      </c>
      <c r="B75" s="3">
        <v>12</v>
      </c>
      <c r="C75" s="3">
        <v>741</v>
      </c>
      <c r="D75" s="3">
        <f t="shared" si="10"/>
        <v>1</v>
      </c>
      <c r="E75" s="3">
        <f t="shared" si="11"/>
        <v>2026</v>
      </c>
      <c r="F75" s="20">
        <f t="shared" si="7"/>
        <v>1.2426970838702451</v>
      </c>
      <c r="G75" s="20">
        <f t="shared" si="8"/>
        <v>0.24996046681711467</v>
      </c>
      <c r="H75" s="20">
        <f t="shared" si="9"/>
        <v>1.4926575506873598</v>
      </c>
      <c r="I75" s="3">
        <v>73.900000000000006</v>
      </c>
      <c r="J75" s="3" t="s">
        <v>11</v>
      </c>
      <c r="K75" s="14"/>
      <c r="L75" s="16"/>
      <c r="M75" s="16"/>
    </row>
    <row r="76" spans="1:14" ht="15.75" thickBot="1">
      <c r="A76" s="3">
        <v>5922</v>
      </c>
      <c r="B76" s="3">
        <v>12</v>
      </c>
      <c r="C76" s="3">
        <v>751</v>
      </c>
      <c r="D76" s="3">
        <f t="shared" si="10"/>
        <v>1</v>
      </c>
      <c r="E76" s="3">
        <f t="shared" si="11"/>
        <v>2026</v>
      </c>
      <c r="F76" s="20">
        <f t="shared" si="7"/>
        <v>0.77857746932601268</v>
      </c>
      <c r="G76" s="20">
        <f t="shared" si="8"/>
        <v>0.15660581344563473</v>
      </c>
      <c r="H76" s="20">
        <f t="shared" si="9"/>
        <v>0.93518328277164742</v>
      </c>
      <c r="I76" s="3">
        <v>46.3</v>
      </c>
      <c r="J76" s="3" t="s">
        <v>11</v>
      </c>
      <c r="K76" s="14"/>
      <c r="L76" s="18"/>
      <c r="M76" s="18"/>
    </row>
    <row r="77" spans="1:14">
      <c r="A77" s="3">
        <v>5922</v>
      </c>
      <c r="B77" s="3">
        <v>12</v>
      </c>
      <c r="C77" s="3">
        <v>761</v>
      </c>
      <c r="D77" s="3">
        <f t="shared" si="10"/>
        <v>1</v>
      </c>
      <c r="E77" s="3">
        <f t="shared" si="11"/>
        <v>2026</v>
      </c>
      <c r="F77" s="20">
        <f t="shared" si="7"/>
        <v>0.7836222477449718</v>
      </c>
      <c r="G77" s="20">
        <f t="shared" si="8"/>
        <v>0.15762053793880301</v>
      </c>
      <c r="H77" s="20">
        <f t="shared" si="9"/>
        <v>0.94124278568377484</v>
      </c>
      <c r="I77" s="3">
        <v>46.6</v>
      </c>
      <c r="J77" s="3" t="s">
        <v>11</v>
      </c>
      <c r="K77" s="14"/>
      <c r="L77" s="16"/>
      <c r="M77" s="16"/>
    </row>
    <row r="78" spans="1:14" ht="15.75" thickBot="1">
      <c r="A78" s="3">
        <v>5922</v>
      </c>
      <c r="B78" s="3">
        <v>12</v>
      </c>
      <c r="C78" s="3">
        <v>771</v>
      </c>
      <c r="D78" s="3">
        <f t="shared" si="10"/>
        <v>1</v>
      </c>
      <c r="E78" s="3">
        <f t="shared" si="11"/>
        <v>2026</v>
      </c>
      <c r="F78" s="20">
        <f t="shared" si="7"/>
        <v>1.2561498263208024</v>
      </c>
      <c r="G78" s="20">
        <f t="shared" si="8"/>
        <v>0.25266639879889669</v>
      </c>
      <c r="H78" s="20">
        <f t="shared" si="9"/>
        <v>1.508816225119699</v>
      </c>
      <c r="I78" s="3">
        <v>74.7</v>
      </c>
      <c r="J78" s="3" t="s">
        <v>11</v>
      </c>
      <c r="K78" s="14"/>
      <c r="L78" s="18"/>
      <c r="M78" s="18"/>
    </row>
    <row r="79" spans="1:14">
      <c r="A79" s="3">
        <v>5922</v>
      </c>
      <c r="B79" s="3">
        <v>12</v>
      </c>
      <c r="C79" s="3">
        <v>781</v>
      </c>
      <c r="D79" s="3">
        <f t="shared" si="10"/>
        <v>1</v>
      </c>
      <c r="E79" s="3">
        <f t="shared" si="11"/>
        <v>2026</v>
      </c>
      <c r="F79" s="20">
        <f t="shared" si="7"/>
        <v>1.6462793573869687</v>
      </c>
      <c r="G79" s="20">
        <f t="shared" si="8"/>
        <v>0.33113842627057544</v>
      </c>
      <c r="H79" s="20">
        <f t="shared" si="9"/>
        <v>1.9774177836575442</v>
      </c>
      <c r="I79" s="3">
        <v>97.9</v>
      </c>
      <c r="J79" s="3" t="s">
        <v>11</v>
      </c>
      <c r="K79" s="14"/>
      <c r="L79" s="16"/>
      <c r="M79" s="16"/>
    </row>
    <row r="80" spans="1:14" ht="15.75" thickBot="1">
      <c r="A80" s="3">
        <v>5922</v>
      </c>
      <c r="B80" s="3">
        <v>12</v>
      </c>
      <c r="C80" s="3">
        <v>791</v>
      </c>
      <c r="D80" s="3">
        <f t="shared" si="10"/>
        <v>1</v>
      </c>
      <c r="E80" s="3">
        <f t="shared" si="11"/>
        <v>2026</v>
      </c>
      <c r="F80" s="20">
        <f t="shared" si="7"/>
        <v>1.6630952854501657</v>
      </c>
      <c r="G80" s="20">
        <f t="shared" si="8"/>
        <v>0.33452084124780301</v>
      </c>
      <c r="H80" s="20">
        <f t="shared" si="9"/>
        <v>1.9976161266979688</v>
      </c>
      <c r="I80" s="3">
        <v>98.9</v>
      </c>
      <c r="J80" s="3" t="s">
        <v>11</v>
      </c>
      <c r="K80" s="14"/>
      <c r="L80" s="18"/>
      <c r="M80" s="18"/>
    </row>
    <row r="81" spans="1:13">
      <c r="A81" s="3">
        <v>5922</v>
      </c>
      <c r="B81" s="3">
        <v>12</v>
      </c>
      <c r="C81" s="3">
        <v>801</v>
      </c>
      <c r="D81" s="3">
        <f t="shared" si="10"/>
        <v>1</v>
      </c>
      <c r="E81" s="3">
        <f t="shared" si="11"/>
        <v>2026</v>
      </c>
      <c r="F81" s="20">
        <f t="shared" si="7"/>
        <v>1.2628761975460812</v>
      </c>
      <c r="G81" s="20">
        <f t="shared" si="8"/>
        <v>0.25401936478978765</v>
      </c>
      <c r="H81" s="20">
        <f t="shared" si="9"/>
        <v>1.5168955623358689</v>
      </c>
      <c r="I81" s="3">
        <v>75.099999999999994</v>
      </c>
      <c r="J81" s="3" t="s">
        <v>11</v>
      </c>
      <c r="K81" s="14"/>
      <c r="L81" s="16"/>
      <c r="M81" s="16"/>
    </row>
    <row r="82" spans="1:13" ht="15.75" thickBot="1">
      <c r="A82" s="3">
        <v>5922</v>
      </c>
      <c r="B82" s="3">
        <v>12</v>
      </c>
      <c r="C82" s="3">
        <v>811</v>
      </c>
      <c r="D82" s="3">
        <f t="shared" si="10"/>
        <v>1</v>
      </c>
      <c r="E82" s="3">
        <f t="shared" si="11"/>
        <v>2026</v>
      </c>
      <c r="F82" s="20">
        <f t="shared" si="7"/>
        <v>1.3671349515379014</v>
      </c>
      <c r="G82" s="20">
        <f t="shared" si="8"/>
        <v>0.27499033764859837</v>
      </c>
      <c r="H82" s="20">
        <f t="shared" si="9"/>
        <v>1.6421252891864997</v>
      </c>
      <c r="I82" s="3">
        <v>81.3</v>
      </c>
      <c r="J82" s="3" t="s">
        <v>11</v>
      </c>
      <c r="K82" s="14"/>
      <c r="L82" s="18"/>
      <c r="M82" s="18"/>
    </row>
    <row r="83" spans="1:13">
      <c r="A83" s="3">
        <v>5922</v>
      </c>
      <c r="B83" s="3">
        <v>12</v>
      </c>
      <c r="C83" s="3">
        <v>821</v>
      </c>
      <c r="D83" s="3">
        <f t="shared" si="10"/>
        <v>1</v>
      </c>
      <c r="E83" s="3">
        <f t="shared" si="11"/>
        <v>2026</v>
      </c>
      <c r="F83" s="20">
        <f t="shared" si="7"/>
        <v>1.5184783041066727</v>
      </c>
      <c r="G83" s="20">
        <f t="shared" si="8"/>
        <v>0.30543207244364617</v>
      </c>
      <c r="H83" s="20">
        <f t="shared" si="9"/>
        <v>1.8239103765503188</v>
      </c>
      <c r="I83" s="3">
        <v>90.3</v>
      </c>
      <c r="J83" s="3" t="s">
        <v>11</v>
      </c>
      <c r="K83" s="14"/>
      <c r="L83" s="16"/>
      <c r="M83" s="16"/>
    </row>
    <row r="84" spans="1:13" ht="15.75" thickBot="1">
      <c r="A84" s="3">
        <v>5922</v>
      </c>
      <c r="B84" s="3">
        <v>12</v>
      </c>
      <c r="C84" s="3">
        <v>831</v>
      </c>
      <c r="D84" s="3">
        <f t="shared" si="10"/>
        <v>1</v>
      </c>
      <c r="E84" s="3">
        <f t="shared" si="11"/>
        <v>2026</v>
      </c>
      <c r="F84" s="20">
        <f t="shared" si="7"/>
        <v>1.274647347190319</v>
      </c>
      <c r="G84" s="20">
        <f t="shared" si="8"/>
        <v>0.25638705527384698</v>
      </c>
      <c r="H84" s="20">
        <f t="shared" si="9"/>
        <v>1.531034402464166</v>
      </c>
      <c r="I84" s="3">
        <v>75.8</v>
      </c>
      <c r="J84" s="3" t="s">
        <v>11</v>
      </c>
      <c r="K84" s="14"/>
      <c r="L84" s="18"/>
      <c r="M84" s="18"/>
    </row>
    <row r="85" spans="1:13">
      <c r="A85" s="3">
        <v>5922</v>
      </c>
      <c r="B85" s="3">
        <v>12</v>
      </c>
      <c r="C85" s="3">
        <v>841</v>
      </c>
      <c r="D85" s="3">
        <f t="shared" si="10"/>
        <v>1</v>
      </c>
      <c r="E85" s="3">
        <f t="shared" si="11"/>
        <v>2026</v>
      </c>
      <c r="F85" s="20">
        <f t="shared" si="7"/>
        <v>1.6647768782564851</v>
      </c>
      <c r="G85" s="20">
        <f t="shared" si="8"/>
        <v>0.33485908274552573</v>
      </c>
      <c r="H85" s="20">
        <f t="shared" si="9"/>
        <v>1.9996359610020109</v>
      </c>
      <c r="I85" s="3">
        <v>99</v>
      </c>
      <c r="J85" s="3" t="s">
        <v>11</v>
      </c>
      <c r="K85" s="14"/>
      <c r="L85" s="16"/>
      <c r="M85" s="16"/>
    </row>
    <row r="86" spans="1:13">
      <c r="D86" s="7"/>
      <c r="F86" s="22">
        <f>SUM(F4:F85)</f>
        <v>99.825731847722622</v>
      </c>
      <c r="G86" s="22">
        <f>SUM(G4:G85)</f>
        <v>20.261680438086092</v>
      </c>
      <c r="H86" s="22">
        <f>$H$88/SUM($I$4:$I$85)*I86</f>
        <v>120.05899999999995</v>
      </c>
      <c r="I86" s="6">
        <v>5981.9</v>
      </c>
    </row>
    <row r="87" spans="1:13">
      <c r="D87" s="7"/>
      <c r="F87" s="7"/>
      <c r="G87" s="7"/>
      <c r="H87" s="7"/>
      <c r="I87" s="7"/>
    </row>
    <row r="88" spans="1:13">
      <c r="D88" s="7"/>
      <c r="G88" s="10" t="s">
        <v>13</v>
      </c>
      <c r="H88" s="11">
        <v>120.059</v>
      </c>
      <c r="I88" s="10" t="s">
        <v>14</v>
      </c>
    </row>
    <row r="89" spans="1:13">
      <c r="D89" s="7"/>
      <c r="G89" s="8" t="s">
        <v>15</v>
      </c>
      <c r="H89" s="12">
        <v>1157.7</v>
      </c>
      <c r="I89" s="8" t="s">
        <v>16</v>
      </c>
    </row>
    <row r="90" spans="1:13">
      <c r="D90" s="7"/>
      <c r="G90" s="8" t="s">
        <v>17</v>
      </c>
      <c r="H90" s="12">
        <f>F86</f>
        <v>99.825731847722622</v>
      </c>
      <c r="I90" s="8" t="s">
        <v>14</v>
      </c>
    </row>
    <row r="91" spans="1:13">
      <c r="D91" s="7"/>
      <c r="G91" s="8" t="s">
        <v>18</v>
      </c>
      <c r="H91" s="12">
        <v>5981.9</v>
      </c>
      <c r="I91" s="8" t="s">
        <v>16</v>
      </c>
    </row>
    <row r="92" spans="1:13">
      <c r="D92" s="7"/>
      <c r="G92" s="15" t="s">
        <v>19</v>
      </c>
      <c r="H92" s="12">
        <f>H88-F86</f>
        <v>20.233268152277375</v>
      </c>
      <c r="I92" s="8"/>
    </row>
    <row r="93" spans="1:13">
      <c r="D93" s="7"/>
      <c r="G93" s="8"/>
      <c r="H93" s="12"/>
      <c r="I93" s="8"/>
    </row>
    <row r="94" spans="1:13">
      <c r="B94" s="9" t="s">
        <v>20</v>
      </c>
      <c r="D94" s="7"/>
      <c r="H94" s="9" t="s">
        <v>21</v>
      </c>
    </row>
  </sheetData>
  <mergeCells count="2">
    <mergeCell ref="A1:J1"/>
    <mergeCell ref="L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2011-02-28T04:53:31Z</dcterms:created>
  <dcterms:modified xsi:type="dcterms:W3CDTF">2026-01-27T07:32:36Z</dcterms:modified>
  <cp:category/>
  <cp:contentStatus/>
</cp:coreProperties>
</file>