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F28" i="2"/>
  <c r="F27" i="2"/>
  <c r="F25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6" i="2"/>
  <c r="F29" i="2"/>
  <c r="F30" i="2"/>
  <c r="F31" i="2"/>
  <c r="F32" i="2"/>
  <c r="F33" i="2"/>
  <c r="F34" i="2"/>
  <c r="F4" i="2"/>
  <c r="H35" i="2"/>
  <c r="F35" i="2" l="1"/>
  <c r="H39" i="2" s="1"/>
  <c r="H5" i="2" l="1"/>
  <c r="H13" i="2"/>
  <c r="H21" i="2"/>
  <c r="H29" i="2"/>
  <c r="H6" i="2"/>
  <c r="H14" i="2"/>
  <c r="H22" i="2"/>
  <c r="H30" i="2"/>
  <c r="H19" i="2"/>
  <c r="H20" i="2"/>
  <c r="H7" i="2"/>
  <c r="H15" i="2"/>
  <c r="H23" i="2"/>
  <c r="H31" i="2"/>
  <c r="H17" i="2"/>
  <c r="H33" i="2"/>
  <c r="H18" i="2"/>
  <c r="H34" i="2"/>
  <c r="H4" i="2"/>
  <c r="H8" i="2"/>
  <c r="H16" i="2"/>
  <c r="H24" i="2"/>
  <c r="H32" i="2"/>
  <c r="H9" i="2"/>
  <c r="H10" i="2"/>
  <c r="H26" i="2"/>
  <c r="H12" i="2"/>
  <c r="H11" i="2"/>
  <c r="H28" i="2"/>
  <c r="H25" i="2"/>
  <c r="H27" i="2"/>
  <c r="G16" i="2"/>
  <c r="G28" i="2"/>
  <c r="G7" i="2"/>
  <c r="G24" i="2"/>
  <c r="G23" i="2"/>
  <c r="G6" i="2"/>
  <c r="G31" i="2"/>
  <c r="G4" i="2"/>
  <c r="G15" i="2"/>
  <c r="G25" i="2"/>
  <c r="G19" i="2"/>
  <c r="G14" i="2"/>
  <c r="G13" i="2"/>
  <c r="G32" i="2"/>
  <c r="G30" i="2"/>
  <c r="G8" i="2"/>
  <c r="G27" i="2"/>
  <c r="G5" i="2"/>
  <c r="G18" i="2"/>
  <c r="G21" i="2"/>
  <c r="G29" i="2"/>
  <c r="G10" i="2"/>
  <c r="G12" i="2"/>
  <c r="G9" i="2"/>
  <c r="G17" i="2"/>
  <c r="G11" i="2"/>
  <c r="G33" i="2"/>
  <c r="G20" i="2"/>
  <c r="G26" i="2"/>
  <c r="G34" i="2"/>
  <c r="G22" i="2"/>
  <c r="G35" i="2" l="1"/>
</calcChain>
</file>

<file path=xl/comments1.xml><?xml version="1.0" encoding="utf-8"?>
<comments xmlns="http://schemas.openxmlformats.org/spreadsheetml/2006/main">
  <authors>
    <author>Шиповской Кирилл Иванович</author>
  </authors>
  <commentList>
    <comment ref="L27" authorId="0" shapeId="0">
      <text>
        <r>
          <rPr>
            <b/>
            <sz val="9"/>
            <color indexed="81"/>
            <rFont val="Tahoma"/>
            <family val="2"/>
            <charset val="204"/>
          </rPr>
          <t>Шиповской Кирилл Иванович:</t>
        </r>
        <r>
          <rPr>
            <sz val="9"/>
            <color indexed="81"/>
            <rFont val="Tahoma"/>
            <family val="2"/>
            <charset val="204"/>
          </rPr>
          <t xml:space="preserve">
передано после 25
9,345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  <charset val="204"/>
          </rPr>
          <t>Шиповской Кирилл Иванович:</t>
        </r>
        <r>
          <rPr>
            <sz val="9"/>
            <color indexed="81"/>
            <rFont val="Tahoma"/>
            <family val="2"/>
            <charset val="204"/>
          </rPr>
          <t xml:space="preserve">
передано после 25
9,345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  <charset val="204"/>
          </rPr>
          <t>Шиповской Кирилл Иванович:</t>
        </r>
        <r>
          <rPr>
            <sz val="9"/>
            <color indexed="81"/>
            <rFont val="Tahoma"/>
            <family val="2"/>
            <charset val="204"/>
          </rPr>
          <t xml:space="preserve">
передано после 25
18,58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  <charset val="204"/>
          </rPr>
          <t>Шиповской Кирилл Иванович:</t>
        </r>
        <r>
          <rPr>
            <sz val="9"/>
            <color indexed="81"/>
            <rFont val="Tahoma"/>
            <family val="2"/>
            <charset val="204"/>
          </rPr>
          <t xml:space="preserve">
передано после 25
18,58</t>
        </r>
      </text>
    </comment>
  </commentList>
</comments>
</file>

<file path=xl/sharedStrings.xml><?xml version="1.0" encoding="utf-8"?>
<sst xmlns="http://schemas.openxmlformats.org/spreadsheetml/2006/main" count="54" uniqueCount="22">
  <si>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</si>
  <si>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</si>
  <si>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</si>
  <si>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</si>
  <si>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</si>
  <si>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</si>
  <si>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</si>
  <si>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</si>
  <si>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</si>
  <si>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</si>
  <si>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Vипу</t>
  </si>
  <si>
    <t>кв.м.</t>
  </si>
  <si>
    <t>наличие</t>
  </si>
  <si>
    <t>Итого по ОДПУ:</t>
  </si>
  <si>
    <t>Гкал</t>
  </si>
  <si>
    <t>МОП:</t>
  </si>
  <si>
    <t>кв.м</t>
  </si>
  <si>
    <t>Факт.потр.:</t>
  </si>
  <si>
    <t>Об.площ.:</t>
  </si>
  <si>
    <t>Директор</t>
  </si>
  <si>
    <t>Шарапов О.Н.</t>
  </si>
  <si>
    <t>Адрес МКД: Белгородского полка, 49, расчетный период с 24.03.2026 по 03.04.2026г.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</si>
</sst>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/>
    <xf numFmtId="0" fontId="8" fillId="0" borderId="5" xfId="0" applyFont="1" applyBorder="1"/>
    <xf numFmtId="0" fontId="8" fillId="0" borderId="1" xfId="0" applyFont="1" applyBorder="1"/>
    <xf numFmtId="14" fontId="7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workbookViewId="0">
      <selection activeCell="M5" sqref="M5"/>
    </sheetView>
  </sheetViews>
  <sheetFormatPr defaultRowHeight="15"/>
  <cols>
    <col min="6" max="6" width="9.5703125" customWidth="1"/>
    <col min="7" max="7" width="13.28515625" customWidth="1"/>
    <col min="8" max="8" width="11.85546875" customWidth="1"/>
    <col min="11" max="11" width="11" customWidth="1"/>
    <col min="12" max="12" width="13.42578125" customWidth="1"/>
    <col min="13" max="13" width="12.42578125" customWidth="1"/>
  </cols>
  <sheetData>
    <row r="1" spans="1:13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</row>
    <row r="2" spans="1:13" ht="15.75" thickBot="1"/>
    <row r="3" spans="1:1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4" t="s">
        <v>6</v>
      </c>
      <c r="H3" s="3" t="s">
        <v>7</v>
      </c>
      <c r="I3" s="1" t="s">
        <v>8</v>
      </c>
      <c r="J3" s="1" t="s">
        <v>9</v>
      </c>
      <c r="L3" s="22" t="s">
        <v>10</v>
      </c>
      <c r="M3" s="23"/>
    </row>
    <row r="4" spans="1:13">
      <c r="A4" s="2">
        <v>5941</v>
      </c>
      <c r="B4" s="2">
        <v>49</v>
      </c>
      <c r="C4" s="2">
        <v>11</v>
      </c>
      <c r="D4" s="2">
        <v>4</v>
      </c>
      <c r="E4" s="2">
        <v>2026</v>
      </c>
      <c r="F4" s="2">
        <f>$H$37/SUM($H$40+$H$38)*I4</f>
        <v>0.17680498248345655</v>
      </c>
      <c r="G4" s="2">
        <f>I4*SUM($H$37-$H$39)/$H$40</f>
        <v>5.7426286771165083E-2</v>
      </c>
      <c r="H4" s="2">
        <f>F4+I4*SUM($H$37-$H$39)/$H$40</f>
        <v>0.23423126925462162</v>
      </c>
      <c r="I4" s="2">
        <v>33.299999999999997</v>
      </c>
      <c r="J4" s="2" t="s">
        <v>11</v>
      </c>
      <c r="K4" s="12" t="s">
        <v>12</v>
      </c>
      <c r="L4" s="20">
        <v>46077</v>
      </c>
      <c r="M4" s="20">
        <v>46084</v>
      </c>
    </row>
    <row r="5" spans="1:13">
      <c r="A5" s="2">
        <v>5941</v>
      </c>
      <c r="B5" s="2">
        <v>49</v>
      </c>
      <c r="C5" s="2">
        <v>21</v>
      </c>
      <c r="D5" s="2">
        <f>D4</f>
        <v>4</v>
      </c>
      <c r="E5" s="2">
        <f>(E4)</f>
        <v>2026</v>
      </c>
      <c r="F5" s="2">
        <f t="shared" ref="F5:F34" si="0">$H$37/SUM($H$40+$H$38)*I5</f>
        <v>0.17574309069676916</v>
      </c>
      <c r="G5" s="2">
        <f t="shared" ref="G5:G34" si="1">I5*SUM($H$37-$H$39)/$H$40</f>
        <v>5.7081384147914846E-2</v>
      </c>
      <c r="H5" s="2">
        <f t="shared" ref="H5:H34" si="2">F5+I5*SUM($H$37-$H$39)/$H$40</f>
        <v>0.23282447484468399</v>
      </c>
      <c r="I5" s="2">
        <v>33.1</v>
      </c>
      <c r="J5" s="2" t="s">
        <v>11</v>
      </c>
      <c r="K5" s="13"/>
      <c r="L5" s="16"/>
      <c r="M5" s="16"/>
    </row>
    <row r="6" spans="1:13">
      <c r="A6" s="2">
        <v>5941</v>
      </c>
      <c r="B6" s="2">
        <v>49</v>
      </c>
      <c r="C6" s="2">
        <v>31</v>
      </c>
      <c r="D6" s="2">
        <f t="shared" ref="D6:D34" si="3">D5</f>
        <v>4</v>
      </c>
      <c r="E6" s="2">
        <f t="shared" ref="E6:E34" si="4">(E5)</f>
        <v>2026</v>
      </c>
      <c r="F6" s="2">
        <f t="shared" si="0"/>
        <v>0.27502997275204355</v>
      </c>
      <c r="G6" s="2">
        <f t="shared" si="1"/>
        <v>8.9329779421812361E-2</v>
      </c>
      <c r="H6" s="2">
        <f t="shared" si="2"/>
        <v>0.36435975217385591</v>
      </c>
      <c r="I6" s="2">
        <v>51.8</v>
      </c>
      <c r="J6" s="2" t="s">
        <v>11</v>
      </c>
      <c r="K6" s="13"/>
      <c r="L6" s="17"/>
      <c r="M6" s="17"/>
    </row>
    <row r="7" spans="1:13">
      <c r="A7" s="2">
        <v>5941</v>
      </c>
      <c r="B7" s="2">
        <v>49</v>
      </c>
      <c r="C7" s="2">
        <v>41</v>
      </c>
      <c r="D7" s="2">
        <f t="shared" si="3"/>
        <v>4</v>
      </c>
      <c r="E7" s="2">
        <f t="shared" si="4"/>
        <v>2026</v>
      </c>
      <c r="F7" s="2">
        <f t="shared" si="0"/>
        <v>0.30423199688594776</v>
      </c>
      <c r="G7" s="2">
        <f t="shared" si="1"/>
        <v>9.8814601561193982E-2</v>
      </c>
      <c r="H7" s="2">
        <f t="shared" si="2"/>
        <v>0.40304659844714175</v>
      </c>
      <c r="I7" s="2">
        <v>57.3</v>
      </c>
      <c r="J7" s="2" t="s">
        <v>11</v>
      </c>
      <c r="K7" s="13"/>
      <c r="L7" s="16"/>
      <c r="M7" s="16"/>
    </row>
    <row r="8" spans="1:13">
      <c r="A8" s="2">
        <v>5941</v>
      </c>
      <c r="B8" s="2">
        <v>49</v>
      </c>
      <c r="C8" s="2">
        <v>51</v>
      </c>
      <c r="D8" s="2">
        <f t="shared" si="3"/>
        <v>4</v>
      </c>
      <c r="E8" s="2">
        <f t="shared" si="4"/>
        <v>2026</v>
      </c>
      <c r="F8" s="2">
        <f t="shared" si="0"/>
        <v>0.26441105488516931</v>
      </c>
      <c r="G8" s="2">
        <f t="shared" si="1"/>
        <v>8.5880753189309947E-2</v>
      </c>
      <c r="H8" s="2">
        <f t="shared" si="2"/>
        <v>0.35029180807447924</v>
      </c>
      <c r="I8" s="2">
        <v>49.8</v>
      </c>
      <c r="J8" s="2" t="s">
        <v>11</v>
      </c>
      <c r="K8" s="13"/>
      <c r="L8" s="16"/>
      <c r="M8" s="16"/>
    </row>
    <row r="9" spans="1:13">
      <c r="A9" s="2">
        <v>5941</v>
      </c>
      <c r="B9" s="2">
        <v>49</v>
      </c>
      <c r="C9" s="2">
        <v>61</v>
      </c>
      <c r="D9" s="2">
        <f t="shared" si="3"/>
        <v>4</v>
      </c>
      <c r="E9" s="2">
        <f t="shared" si="4"/>
        <v>2026</v>
      </c>
      <c r="F9" s="2">
        <f t="shared" si="0"/>
        <v>0.17892876605683145</v>
      </c>
      <c r="G9" s="2">
        <f t="shared" si="1"/>
        <v>5.8116092017665578E-2</v>
      </c>
      <c r="H9" s="2">
        <f t="shared" si="2"/>
        <v>0.23704485807449702</v>
      </c>
      <c r="I9" s="2">
        <v>33.700000000000003</v>
      </c>
      <c r="J9" s="2" t="s">
        <v>11</v>
      </c>
      <c r="K9" s="13"/>
      <c r="L9" s="16"/>
      <c r="M9" s="16"/>
    </row>
    <row r="10" spans="1:13">
      <c r="A10" s="2">
        <v>5941</v>
      </c>
      <c r="B10" s="2">
        <v>49</v>
      </c>
      <c r="C10" s="2">
        <v>71</v>
      </c>
      <c r="D10" s="2">
        <f t="shared" si="3"/>
        <v>4</v>
      </c>
      <c r="E10" s="2">
        <f t="shared" si="4"/>
        <v>2026</v>
      </c>
      <c r="F10" s="2">
        <f t="shared" si="0"/>
        <v>0.174150253016738</v>
      </c>
      <c r="G10" s="2">
        <f t="shared" si="1"/>
        <v>5.6564030213039483E-2</v>
      </c>
      <c r="H10" s="2">
        <f t="shared" si="2"/>
        <v>0.23071428322977749</v>
      </c>
      <c r="I10" s="2">
        <v>32.799999999999997</v>
      </c>
      <c r="J10" s="2" t="s">
        <v>11</v>
      </c>
      <c r="K10" s="13"/>
      <c r="L10" s="16"/>
      <c r="M10" s="16"/>
    </row>
    <row r="11" spans="1:13">
      <c r="A11" s="2">
        <v>5941</v>
      </c>
      <c r="B11" s="2">
        <v>49</v>
      </c>
      <c r="C11" s="2">
        <v>81</v>
      </c>
      <c r="D11" s="2">
        <f t="shared" si="3"/>
        <v>4</v>
      </c>
      <c r="E11" s="2">
        <f t="shared" si="4"/>
        <v>2026</v>
      </c>
      <c r="F11" s="2">
        <f t="shared" si="0"/>
        <v>0.27343713507201245</v>
      </c>
      <c r="G11" s="2">
        <f t="shared" si="1"/>
        <v>8.8812425486937005E-2</v>
      </c>
      <c r="H11" s="2">
        <f t="shared" si="2"/>
        <v>0.36224956055894947</v>
      </c>
      <c r="I11" s="2">
        <v>51.5</v>
      </c>
      <c r="J11" s="2" t="s">
        <v>11</v>
      </c>
      <c r="K11" s="13"/>
      <c r="L11" s="16"/>
      <c r="M11" s="16"/>
    </row>
    <row r="12" spans="1:13">
      <c r="A12" s="2">
        <v>5941</v>
      </c>
      <c r="B12" s="2">
        <v>49</v>
      </c>
      <c r="C12" s="2">
        <v>91</v>
      </c>
      <c r="D12" s="2">
        <f t="shared" si="3"/>
        <v>4</v>
      </c>
      <c r="E12" s="2">
        <f t="shared" si="4"/>
        <v>2026</v>
      </c>
      <c r="F12" s="2">
        <f t="shared" si="0"/>
        <v>0.30104632152588556</v>
      </c>
      <c r="G12" s="2">
        <f t="shared" si="1"/>
        <v>9.777989369144327E-2</v>
      </c>
      <c r="H12" s="2">
        <f t="shared" si="2"/>
        <v>0.39882621521732886</v>
      </c>
      <c r="I12" s="2">
        <v>56.7</v>
      </c>
      <c r="J12" s="2" t="s">
        <v>11</v>
      </c>
      <c r="K12" s="13"/>
      <c r="L12" s="16"/>
      <c r="M12" s="16"/>
    </row>
    <row r="13" spans="1:13">
      <c r="A13" s="2">
        <v>5941</v>
      </c>
      <c r="B13" s="2">
        <v>49</v>
      </c>
      <c r="C13" s="2">
        <v>101</v>
      </c>
      <c r="D13" s="2">
        <f t="shared" si="3"/>
        <v>4</v>
      </c>
      <c r="E13" s="2">
        <f t="shared" si="4"/>
        <v>2026</v>
      </c>
      <c r="F13" s="2">
        <f t="shared" si="0"/>
        <v>0.26600389256520046</v>
      </c>
      <c r="G13" s="2">
        <f t="shared" si="1"/>
        <v>8.6398107124185317E-2</v>
      </c>
      <c r="H13" s="2">
        <f t="shared" si="2"/>
        <v>0.35240199968938579</v>
      </c>
      <c r="I13" s="2">
        <v>50.1</v>
      </c>
      <c r="J13" s="2" t="s">
        <v>11</v>
      </c>
      <c r="K13" s="13"/>
      <c r="L13" s="16"/>
      <c r="M13" s="16"/>
    </row>
    <row r="14" spans="1:13">
      <c r="A14" s="2">
        <v>5941</v>
      </c>
      <c r="B14" s="2">
        <v>49</v>
      </c>
      <c r="C14" s="2">
        <v>111</v>
      </c>
      <c r="D14" s="2">
        <f t="shared" si="3"/>
        <v>4</v>
      </c>
      <c r="E14" s="2">
        <f t="shared" si="4"/>
        <v>2026</v>
      </c>
      <c r="F14" s="2">
        <f t="shared" si="0"/>
        <v>0.17892876605683145</v>
      </c>
      <c r="G14" s="2">
        <f t="shared" si="1"/>
        <v>5.8116092017665578E-2</v>
      </c>
      <c r="H14" s="2">
        <f t="shared" si="2"/>
        <v>0.23704485807449702</v>
      </c>
      <c r="I14" s="2">
        <v>33.700000000000003</v>
      </c>
      <c r="J14" s="2" t="s">
        <v>11</v>
      </c>
      <c r="K14" s="13"/>
      <c r="L14" s="16"/>
      <c r="M14" s="16"/>
    </row>
    <row r="15" spans="1:13">
      <c r="A15" s="2">
        <v>5941</v>
      </c>
      <c r="B15" s="2">
        <v>49</v>
      </c>
      <c r="C15" s="2">
        <v>121</v>
      </c>
      <c r="D15" s="2">
        <f t="shared" si="3"/>
        <v>4</v>
      </c>
      <c r="E15" s="2">
        <f t="shared" si="4"/>
        <v>2026</v>
      </c>
      <c r="F15" s="2">
        <f t="shared" si="0"/>
        <v>0.17627403659011287</v>
      </c>
      <c r="G15" s="2">
        <f t="shared" si="1"/>
        <v>5.7253835459539971E-2</v>
      </c>
      <c r="H15" s="2">
        <f t="shared" si="2"/>
        <v>0.23352787204965283</v>
      </c>
      <c r="I15" s="2">
        <v>33.200000000000003</v>
      </c>
      <c r="J15" s="2" t="s">
        <v>11</v>
      </c>
      <c r="K15" s="13"/>
      <c r="L15" s="16"/>
      <c r="M15" s="16"/>
    </row>
    <row r="16" spans="1:13">
      <c r="A16" s="2">
        <v>5941</v>
      </c>
      <c r="B16" s="2">
        <v>49</v>
      </c>
      <c r="C16" s="2">
        <v>131</v>
      </c>
      <c r="D16" s="2">
        <f t="shared" si="3"/>
        <v>4</v>
      </c>
      <c r="E16" s="2">
        <f t="shared" si="4"/>
        <v>2026</v>
      </c>
      <c r="F16" s="2">
        <f t="shared" si="0"/>
        <v>0.27609186453873097</v>
      </c>
      <c r="G16" s="2">
        <f t="shared" si="1"/>
        <v>8.9674682045062598E-2</v>
      </c>
      <c r="H16" s="2">
        <f t="shared" si="2"/>
        <v>0.36576654658379359</v>
      </c>
      <c r="I16" s="2">
        <v>52</v>
      </c>
      <c r="J16" s="2" t="s">
        <v>11</v>
      </c>
      <c r="K16" s="13"/>
      <c r="L16" s="16"/>
      <c r="M16" s="16"/>
    </row>
    <row r="17" spans="1:14">
      <c r="A17" s="2">
        <v>5941</v>
      </c>
      <c r="B17" s="2">
        <v>49</v>
      </c>
      <c r="C17" s="2">
        <v>141</v>
      </c>
      <c r="D17" s="2">
        <f t="shared" si="3"/>
        <v>4</v>
      </c>
      <c r="E17" s="2">
        <f t="shared" si="4"/>
        <v>2026</v>
      </c>
      <c r="F17" s="2">
        <f t="shared" si="0"/>
        <v>0.30157726741922924</v>
      </c>
      <c r="G17" s="2">
        <f t="shared" si="1"/>
        <v>9.7952345003068375E-2</v>
      </c>
      <c r="H17" s="2">
        <f t="shared" si="2"/>
        <v>0.39952961242229762</v>
      </c>
      <c r="I17" s="2">
        <v>56.8</v>
      </c>
      <c r="J17" s="2" t="s">
        <v>11</v>
      </c>
      <c r="K17" s="13"/>
      <c r="L17" s="16"/>
      <c r="M17" s="16"/>
    </row>
    <row r="18" spans="1:14">
      <c r="A18" s="2">
        <v>5941</v>
      </c>
      <c r="B18" s="2">
        <v>49</v>
      </c>
      <c r="C18" s="2">
        <v>151</v>
      </c>
      <c r="D18" s="2">
        <f t="shared" si="3"/>
        <v>4</v>
      </c>
      <c r="E18" s="2">
        <f t="shared" si="4"/>
        <v>2026</v>
      </c>
      <c r="F18" s="2">
        <f t="shared" si="0"/>
        <v>0.26547294667185672</v>
      </c>
      <c r="G18" s="2">
        <f t="shared" si="1"/>
        <v>8.6225655812560184E-2</v>
      </c>
      <c r="H18" s="2">
        <f t="shared" si="2"/>
        <v>0.35169860248441692</v>
      </c>
      <c r="I18" s="2">
        <v>50</v>
      </c>
      <c r="J18" s="2" t="s">
        <v>11</v>
      </c>
      <c r="K18" s="13"/>
      <c r="L18" s="16"/>
      <c r="M18" s="16"/>
    </row>
    <row r="19" spans="1:14">
      <c r="A19" s="2">
        <v>5941</v>
      </c>
      <c r="B19" s="2">
        <v>49</v>
      </c>
      <c r="C19" s="2">
        <v>161</v>
      </c>
      <c r="D19" s="2">
        <f t="shared" si="3"/>
        <v>4</v>
      </c>
      <c r="E19" s="2">
        <f t="shared" si="4"/>
        <v>2026</v>
      </c>
      <c r="F19" s="2">
        <f t="shared" si="0"/>
        <v>0.18105254963020628</v>
      </c>
      <c r="G19" s="2">
        <f t="shared" si="1"/>
        <v>5.8805897264166053E-2</v>
      </c>
      <c r="H19" s="2">
        <f t="shared" si="2"/>
        <v>0.23985844689437233</v>
      </c>
      <c r="I19" s="2">
        <v>34.1</v>
      </c>
      <c r="J19" s="2" t="s">
        <v>11</v>
      </c>
      <c r="K19" s="13"/>
      <c r="L19" s="16"/>
      <c r="M19" s="16"/>
    </row>
    <row r="20" spans="1:14">
      <c r="A20" s="2">
        <v>5941</v>
      </c>
      <c r="B20" s="2">
        <v>49</v>
      </c>
      <c r="C20" s="2">
        <v>171</v>
      </c>
      <c r="D20" s="2">
        <f t="shared" si="3"/>
        <v>4</v>
      </c>
      <c r="E20" s="2">
        <f t="shared" si="4"/>
        <v>2026</v>
      </c>
      <c r="F20" s="2">
        <f t="shared" si="0"/>
        <v>0.17627403659011287</v>
      </c>
      <c r="G20" s="2">
        <f t="shared" si="1"/>
        <v>5.7253835459539971E-2</v>
      </c>
      <c r="H20" s="2">
        <f t="shared" si="2"/>
        <v>0.23352787204965283</v>
      </c>
      <c r="I20" s="2">
        <v>33.200000000000003</v>
      </c>
      <c r="J20" s="2" t="s">
        <v>11</v>
      </c>
      <c r="K20" s="13"/>
      <c r="L20" s="16"/>
      <c r="M20" s="16"/>
    </row>
    <row r="21" spans="1:14">
      <c r="A21" s="2">
        <v>5941</v>
      </c>
      <c r="B21" s="2">
        <v>49</v>
      </c>
      <c r="C21" s="2">
        <v>181</v>
      </c>
      <c r="D21" s="2">
        <f t="shared" si="3"/>
        <v>4</v>
      </c>
      <c r="E21" s="2">
        <f t="shared" si="4"/>
        <v>2026</v>
      </c>
      <c r="F21" s="2">
        <f t="shared" si="0"/>
        <v>0.27396808096535613</v>
      </c>
      <c r="G21" s="2">
        <f t="shared" si="1"/>
        <v>8.8984876798562124E-2</v>
      </c>
      <c r="H21" s="2">
        <f t="shared" si="2"/>
        <v>0.36295295776391823</v>
      </c>
      <c r="I21" s="2">
        <v>51.6</v>
      </c>
      <c r="J21" s="2" t="s">
        <v>11</v>
      </c>
      <c r="K21" s="13"/>
      <c r="L21" s="16"/>
      <c r="M21" s="16"/>
    </row>
    <row r="22" spans="1:14">
      <c r="A22" s="2">
        <v>5941</v>
      </c>
      <c r="B22" s="2">
        <v>49</v>
      </c>
      <c r="C22" s="2">
        <v>191</v>
      </c>
      <c r="D22" s="2">
        <f t="shared" si="3"/>
        <v>4</v>
      </c>
      <c r="E22" s="2">
        <f t="shared" si="4"/>
        <v>2026</v>
      </c>
      <c r="F22" s="2">
        <f t="shared" si="0"/>
        <v>0.30210821331257293</v>
      </c>
      <c r="G22" s="2">
        <f t="shared" si="1"/>
        <v>9.8124796314693494E-2</v>
      </c>
      <c r="H22" s="2">
        <f t="shared" si="2"/>
        <v>0.40023300962726643</v>
      </c>
      <c r="I22" s="2">
        <v>56.9</v>
      </c>
      <c r="J22" s="2" t="s">
        <v>11</v>
      </c>
      <c r="K22" s="13"/>
      <c r="L22" s="16"/>
      <c r="M22" s="16"/>
    </row>
    <row r="23" spans="1:14">
      <c r="A23" s="2">
        <v>5941</v>
      </c>
      <c r="B23" s="2">
        <v>49</v>
      </c>
      <c r="C23" s="2">
        <v>201</v>
      </c>
      <c r="D23" s="2">
        <f t="shared" si="3"/>
        <v>4</v>
      </c>
      <c r="E23" s="2">
        <f t="shared" si="4"/>
        <v>2026</v>
      </c>
      <c r="F23" s="2">
        <f t="shared" si="0"/>
        <v>0.26388010899182557</v>
      </c>
      <c r="G23" s="2">
        <f t="shared" si="1"/>
        <v>8.5708301877684828E-2</v>
      </c>
      <c r="H23" s="2">
        <f t="shared" si="2"/>
        <v>0.34958841086951042</v>
      </c>
      <c r="I23" s="2">
        <v>49.7</v>
      </c>
      <c r="J23" s="2" t="s">
        <v>11</v>
      </c>
      <c r="K23" s="13"/>
      <c r="L23" s="16"/>
      <c r="M23" s="16"/>
    </row>
    <row r="24" spans="1:14">
      <c r="A24" s="2">
        <v>5941</v>
      </c>
      <c r="B24" s="2">
        <v>49</v>
      </c>
      <c r="C24" s="2">
        <v>211</v>
      </c>
      <c r="D24" s="2">
        <f t="shared" si="3"/>
        <v>4</v>
      </c>
      <c r="E24" s="2">
        <f t="shared" si="4"/>
        <v>2026</v>
      </c>
      <c r="F24" s="2">
        <f t="shared" si="0"/>
        <v>0.26759673024523156</v>
      </c>
      <c r="G24" s="2">
        <f t="shared" si="1"/>
        <v>8.6915461059060672E-2</v>
      </c>
      <c r="H24" s="2">
        <f t="shared" si="2"/>
        <v>0.35451219130429223</v>
      </c>
      <c r="I24" s="2">
        <v>50.4</v>
      </c>
      <c r="J24" s="2" t="s">
        <v>11</v>
      </c>
      <c r="K24" s="13"/>
      <c r="L24" s="16"/>
      <c r="M24" s="16"/>
    </row>
    <row r="25" spans="1:14">
      <c r="A25" s="2">
        <v>5941</v>
      </c>
      <c r="B25" s="2">
        <v>49</v>
      </c>
      <c r="C25" s="2">
        <v>221</v>
      </c>
      <c r="D25" s="2">
        <f t="shared" si="3"/>
        <v>4</v>
      </c>
      <c r="E25" s="2">
        <f t="shared" si="4"/>
        <v>2026</v>
      </c>
      <c r="F25" s="15">
        <f>(M25-L25)</f>
        <v>1.7000000000000348E-2</v>
      </c>
      <c r="G25" s="2">
        <f t="shared" si="1"/>
        <v>0.16003481718811172</v>
      </c>
      <c r="H25" s="2">
        <f t="shared" si="2"/>
        <v>0.17703481718811206</v>
      </c>
      <c r="I25" s="2">
        <v>92.8</v>
      </c>
      <c r="J25" s="2" t="s">
        <v>11</v>
      </c>
      <c r="K25" s="13"/>
      <c r="L25" s="19">
        <v>6.6879999999999997</v>
      </c>
      <c r="M25" s="19">
        <v>6.7050000000000001</v>
      </c>
      <c r="N25" s="11"/>
    </row>
    <row r="26" spans="1:14">
      <c r="A26" s="2">
        <v>5941</v>
      </c>
      <c r="B26" s="2">
        <v>49</v>
      </c>
      <c r="C26" s="2">
        <v>231</v>
      </c>
      <c r="D26" s="2">
        <f t="shared" si="3"/>
        <v>4</v>
      </c>
      <c r="E26" s="2">
        <f t="shared" si="4"/>
        <v>2026</v>
      </c>
      <c r="F26" s="2">
        <f t="shared" si="0"/>
        <v>0.28299416115219928</v>
      </c>
      <c r="G26" s="2">
        <f t="shared" si="1"/>
        <v>9.1916549096189154E-2</v>
      </c>
      <c r="H26" s="2">
        <f t="shared" si="2"/>
        <v>0.3749107102483884</v>
      </c>
      <c r="I26" s="2">
        <v>53.3</v>
      </c>
      <c r="J26" s="2" t="s">
        <v>11</v>
      </c>
      <c r="K26" s="13"/>
      <c r="L26" s="19"/>
      <c r="M26" s="19"/>
    </row>
    <row r="27" spans="1:14">
      <c r="A27" s="2">
        <v>5941</v>
      </c>
      <c r="B27" s="2">
        <v>49</v>
      </c>
      <c r="C27" s="2">
        <v>241</v>
      </c>
      <c r="D27" s="2">
        <f t="shared" si="3"/>
        <v>4</v>
      </c>
      <c r="E27" s="2">
        <f t="shared" si="4"/>
        <v>2026</v>
      </c>
      <c r="F27" s="15">
        <f>(M27-L27)</f>
        <v>0</v>
      </c>
      <c r="G27" s="2">
        <f t="shared" si="1"/>
        <v>0.16106952505786246</v>
      </c>
      <c r="H27" s="2">
        <f t="shared" si="2"/>
        <v>0.16106952505786246</v>
      </c>
      <c r="I27" s="2">
        <v>93.4</v>
      </c>
      <c r="J27" s="2" t="s">
        <v>11</v>
      </c>
      <c r="K27" s="13"/>
      <c r="L27" s="19">
        <v>16.707000000000001</v>
      </c>
      <c r="M27" s="19">
        <v>16.707000000000001</v>
      </c>
      <c r="N27" s="11"/>
    </row>
    <row r="28" spans="1:14">
      <c r="A28" s="2">
        <v>5941</v>
      </c>
      <c r="B28" s="2">
        <v>49</v>
      </c>
      <c r="C28" s="2">
        <v>251</v>
      </c>
      <c r="D28" s="2">
        <f t="shared" si="3"/>
        <v>4</v>
      </c>
      <c r="E28" s="2">
        <f t="shared" si="4"/>
        <v>2026</v>
      </c>
      <c r="F28" s="15">
        <f>(M28-L28)</f>
        <v>0</v>
      </c>
      <c r="G28" s="2">
        <f t="shared" si="1"/>
        <v>9.1054292538063561E-2</v>
      </c>
      <c r="H28" s="2">
        <f t="shared" si="2"/>
        <v>9.1054292538063561E-2</v>
      </c>
      <c r="I28" s="2">
        <v>52.8</v>
      </c>
      <c r="J28" s="2" t="s">
        <v>11</v>
      </c>
      <c r="K28" s="13"/>
      <c r="L28" s="19">
        <v>25.9</v>
      </c>
      <c r="M28" s="19">
        <v>25.9</v>
      </c>
      <c r="N28" s="11"/>
    </row>
    <row r="29" spans="1:14">
      <c r="A29" s="2">
        <v>5941</v>
      </c>
      <c r="B29" s="2">
        <v>49</v>
      </c>
      <c r="C29" s="2">
        <v>261</v>
      </c>
      <c r="D29" s="2">
        <f t="shared" si="3"/>
        <v>4</v>
      </c>
      <c r="E29" s="2">
        <f t="shared" si="4"/>
        <v>2026</v>
      </c>
      <c r="F29" s="2">
        <f t="shared" si="0"/>
        <v>0.18052160373686257</v>
      </c>
      <c r="G29" s="2">
        <f t="shared" si="1"/>
        <v>5.8633445952540934E-2</v>
      </c>
      <c r="H29" s="2">
        <f t="shared" si="2"/>
        <v>0.23915504968940351</v>
      </c>
      <c r="I29" s="2">
        <v>34</v>
      </c>
      <c r="J29" s="2" t="s">
        <v>11</v>
      </c>
      <c r="K29" s="13"/>
      <c r="L29" s="16"/>
      <c r="M29" s="16"/>
      <c r="N29" s="11"/>
    </row>
    <row r="30" spans="1:14">
      <c r="A30" s="2">
        <v>5941</v>
      </c>
      <c r="B30" s="2">
        <v>49</v>
      </c>
      <c r="C30" s="2">
        <v>271</v>
      </c>
      <c r="D30" s="2">
        <f t="shared" si="3"/>
        <v>4</v>
      </c>
      <c r="E30" s="2">
        <f t="shared" si="4"/>
        <v>2026</v>
      </c>
      <c r="F30" s="2">
        <f t="shared" si="0"/>
        <v>0.31325807707279091</v>
      </c>
      <c r="G30" s="2">
        <f t="shared" si="1"/>
        <v>0.10174627385882101</v>
      </c>
      <c r="H30" s="2">
        <f t="shared" si="2"/>
        <v>0.41500435093161192</v>
      </c>
      <c r="I30" s="2">
        <v>59</v>
      </c>
      <c r="J30" s="2" t="s">
        <v>11</v>
      </c>
      <c r="K30" s="13"/>
      <c r="L30" s="16"/>
      <c r="M30" s="16"/>
      <c r="N30" s="11"/>
    </row>
    <row r="31" spans="1:14">
      <c r="A31" s="2">
        <v>5941</v>
      </c>
      <c r="B31" s="2">
        <v>49</v>
      </c>
      <c r="C31" s="2">
        <v>281</v>
      </c>
      <c r="D31" s="2">
        <f t="shared" si="3"/>
        <v>4</v>
      </c>
      <c r="E31" s="2">
        <f t="shared" si="4"/>
        <v>2026</v>
      </c>
      <c r="F31" s="2">
        <f t="shared" si="0"/>
        <v>0.27874659400544954</v>
      </c>
      <c r="G31" s="2">
        <f t="shared" si="1"/>
        <v>9.0536938603188205E-2</v>
      </c>
      <c r="H31" s="2">
        <f t="shared" si="2"/>
        <v>0.36928353260863778</v>
      </c>
      <c r="I31" s="2">
        <v>52.5</v>
      </c>
      <c r="J31" s="2" t="s">
        <v>11</v>
      </c>
      <c r="K31" s="13"/>
      <c r="L31" s="16"/>
      <c r="M31" s="16"/>
      <c r="N31" s="11"/>
    </row>
    <row r="32" spans="1:14" ht="15.75" thickBot="1">
      <c r="A32" s="2">
        <v>5941</v>
      </c>
      <c r="B32" s="2">
        <v>49</v>
      </c>
      <c r="C32" s="2">
        <v>291</v>
      </c>
      <c r="D32" s="2">
        <f t="shared" si="3"/>
        <v>4</v>
      </c>
      <c r="E32" s="2">
        <f t="shared" si="4"/>
        <v>2026</v>
      </c>
      <c r="F32" s="2">
        <f t="shared" si="0"/>
        <v>0.17945971195017513</v>
      </c>
      <c r="G32" s="2">
        <f t="shared" si="1"/>
        <v>5.828854332929069E-2</v>
      </c>
      <c r="H32" s="2">
        <f t="shared" si="2"/>
        <v>0.2377482552794658</v>
      </c>
      <c r="I32" s="2">
        <v>33.799999999999997</v>
      </c>
      <c r="J32" s="2" t="s">
        <v>11</v>
      </c>
      <c r="K32" s="13"/>
      <c r="L32" s="18"/>
      <c r="M32" s="18"/>
      <c r="N32" s="11"/>
    </row>
    <row r="33" spans="1:13">
      <c r="A33" s="2">
        <v>5941</v>
      </c>
      <c r="B33" s="2">
        <v>49</v>
      </c>
      <c r="C33" s="2">
        <v>301</v>
      </c>
      <c r="D33" s="2">
        <f t="shared" si="3"/>
        <v>4</v>
      </c>
      <c r="E33" s="2">
        <f t="shared" si="4"/>
        <v>2026</v>
      </c>
      <c r="F33" s="2">
        <f t="shared" si="0"/>
        <v>0.31378902296613465</v>
      </c>
      <c r="G33" s="2">
        <f t="shared" si="1"/>
        <v>0.10191872517044616</v>
      </c>
      <c r="H33" s="2">
        <f t="shared" si="2"/>
        <v>0.41570774813658079</v>
      </c>
      <c r="I33" s="2">
        <v>59.1</v>
      </c>
      <c r="J33" s="2" t="s">
        <v>11</v>
      </c>
      <c r="K33" s="13"/>
      <c r="L33" s="16"/>
      <c r="M33" s="16"/>
    </row>
    <row r="34" spans="1:13">
      <c r="A34" s="2">
        <v>5941</v>
      </c>
      <c r="B34" s="2">
        <v>49</v>
      </c>
      <c r="C34" s="2">
        <v>311</v>
      </c>
      <c r="D34" s="2">
        <f t="shared" si="3"/>
        <v>4</v>
      </c>
      <c r="E34" s="2">
        <f t="shared" si="4"/>
        <v>2026</v>
      </c>
      <c r="F34" s="2">
        <f t="shared" si="0"/>
        <v>0.28140132347216812</v>
      </c>
      <c r="G34" s="2">
        <f t="shared" si="1"/>
        <v>9.1399195161313798E-2</v>
      </c>
      <c r="H34" s="2">
        <f t="shared" si="2"/>
        <v>0.3728005186334819</v>
      </c>
      <c r="I34" s="2">
        <v>53</v>
      </c>
      <c r="J34" s="2" t="s">
        <v>11</v>
      </c>
      <c r="K34" s="13"/>
      <c r="L34" s="16"/>
      <c r="M34" s="16"/>
    </row>
    <row r="35" spans="1:13">
      <c r="F35" s="9">
        <f>SUM(F4:F34)</f>
        <v>6.9001825613079015</v>
      </c>
      <c r="G35" s="9">
        <f>SUM(G4:G34)</f>
        <v>2.6478174386920985</v>
      </c>
      <c r="H35" s="9">
        <f>$H$37/SUM($I$4:$I$34)*I35</f>
        <v>9.5480000000000018</v>
      </c>
      <c r="I35" s="9">
        <v>1535.4</v>
      </c>
      <c r="K35" s="11"/>
      <c r="L35" s="14"/>
      <c r="M35" s="14"/>
    </row>
    <row r="36" spans="1:13">
      <c r="K36" s="11"/>
      <c r="L36" s="14"/>
      <c r="M36" s="14"/>
    </row>
    <row r="37" spans="1:13">
      <c r="G37" s="5" t="s">
        <v>13</v>
      </c>
      <c r="H37" s="8">
        <v>9.548</v>
      </c>
      <c r="I37" s="5" t="s">
        <v>14</v>
      </c>
      <c r="K37" s="11"/>
      <c r="L37" s="14"/>
      <c r="M37" s="14"/>
    </row>
    <row r="38" spans="1:13">
      <c r="G38" s="6" t="s">
        <v>15</v>
      </c>
      <c r="H38" s="7">
        <v>262.89999999999998</v>
      </c>
      <c r="I38" s="6" t="s">
        <v>16</v>
      </c>
      <c r="K38" s="11"/>
      <c r="L38" s="14"/>
      <c r="M38" s="14"/>
    </row>
    <row r="39" spans="1:13">
      <c r="G39" s="6" t="s">
        <v>17</v>
      </c>
      <c r="H39" s="7">
        <f>F35</f>
        <v>6.9001825613079015</v>
      </c>
      <c r="I39" s="6" t="s">
        <v>14</v>
      </c>
      <c r="K39" s="11"/>
      <c r="L39" s="14"/>
      <c r="M39" s="14"/>
    </row>
    <row r="40" spans="1:13">
      <c r="G40" s="6" t="s">
        <v>18</v>
      </c>
      <c r="H40" s="11">
        <v>1535.4</v>
      </c>
      <c r="I40" s="6" t="s">
        <v>16</v>
      </c>
      <c r="K40" s="11"/>
      <c r="L40" s="14"/>
      <c r="M40" s="14"/>
    </row>
    <row r="41" spans="1:13">
      <c r="K41" s="11"/>
      <c r="L41" s="14"/>
      <c r="M41" s="14"/>
    </row>
    <row r="42" spans="1:13">
      <c r="B42" s="10" t="s">
        <v>19</v>
      </c>
      <c r="H42" s="10" t="s">
        <v>20</v>
      </c>
      <c r="K42" s="11"/>
      <c r="L42" s="14"/>
      <c r="M42" s="14"/>
    </row>
    <row r="43" spans="1:13">
      <c r="K43" s="11"/>
      <c r="L43" s="14"/>
      <c r="M43" s="14"/>
    </row>
    <row r="44" spans="1:13">
      <c r="K44" s="11"/>
      <c r="L44" s="14"/>
      <c r="M44" s="14"/>
    </row>
    <row r="45" spans="1:13">
      <c r="K45" s="11"/>
      <c r="L45" s="14"/>
      <c r="M45" s="14"/>
    </row>
    <row r="46" spans="1:13">
      <c r="K46" s="11"/>
      <c r="L46" s="14"/>
      <c r="M46" s="14"/>
    </row>
    <row r="47" spans="1:13">
      <c r="K47" s="11"/>
      <c r="L47" s="14"/>
      <c r="M47" s="14"/>
    </row>
    <row r="48" spans="1:13">
      <c r="K48" s="11"/>
      <c r="L48" s="14"/>
      <c r="M48" s="14"/>
    </row>
    <row r="49" spans="11:13">
      <c r="K49" s="11"/>
      <c r="L49" s="14"/>
      <c r="M49" s="14"/>
    </row>
    <row r="50" spans="11:13">
      <c r="K50" s="11"/>
      <c r="L50" s="14"/>
      <c r="M50" s="14"/>
    </row>
    <row r="51" spans="11:13">
      <c r="K51" s="11"/>
      <c r="L51" s="14"/>
      <c r="M51" s="14"/>
    </row>
    <row r="52" spans="11:13">
      <c r="K52" s="11"/>
      <c r="L52" s="14"/>
      <c r="M52" s="14"/>
    </row>
    <row r="53" spans="11:13">
      <c r="K53" s="11"/>
      <c r="L53" s="14"/>
      <c r="M53" s="14"/>
    </row>
    <row r="54" spans="11:13">
      <c r="K54" s="11"/>
      <c r="L54" s="14"/>
      <c r="M54" s="14"/>
    </row>
    <row r="55" spans="11:13">
      <c r="K55" s="11"/>
      <c r="L55" s="14"/>
      <c r="M55" s="14"/>
    </row>
    <row r="56" spans="11:13">
      <c r="K56" s="11"/>
      <c r="L56" s="14"/>
      <c r="M56" s="14"/>
    </row>
    <row r="57" spans="11:13">
      <c r="K57" s="11"/>
      <c r="L57" s="14"/>
      <c r="M57" s="14"/>
    </row>
    <row r="58" spans="11:13">
      <c r="K58" s="11"/>
      <c r="L58" s="14"/>
      <c r="M58" s="14"/>
    </row>
    <row r="59" spans="11:13">
      <c r="K59" s="11"/>
      <c r="L59" s="14"/>
      <c r="M59" s="14"/>
    </row>
    <row r="60" spans="11:13">
      <c r="K60" s="11"/>
      <c r="L60" s="14"/>
      <c r="M60" s="14"/>
    </row>
    <row r="61" spans="11:13">
      <c r="K61" s="11"/>
      <c r="L61" s="14"/>
      <c r="M61" s="14"/>
    </row>
    <row r="62" spans="11:13">
      <c r="K62" s="11"/>
      <c r="L62" s="14"/>
      <c r="M62" s="14"/>
    </row>
    <row r="63" spans="11:13">
      <c r="K63" s="11"/>
      <c r="L63" s="14"/>
      <c r="M63" s="14"/>
    </row>
    <row r="64" spans="11:13">
      <c r="K64" s="11"/>
      <c r="L64" s="14"/>
      <c r="M64" s="14"/>
    </row>
    <row r="65" spans="11:13">
      <c r="K65" s="11"/>
      <c r="L65" s="14"/>
      <c r="M65" s="14"/>
    </row>
    <row r="66" spans="11:13">
      <c r="K66" s="11"/>
      <c r="L66" s="14"/>
      <c r="M66" s="14"/>
    </row>
    <row r="67" spans="11:13">
      <c r="K67" s="11"/>
      <c r="L67" s="14"/>
      <c r="M67" s="14"/>
    </row>
    <row r="68" spans="11:13">
      <c r="K68" s="11"/>
      <c r="L68" s="14"/>
      <c r="M68" s="14"/>
    </row>
    <row r="69" spans="11:13">
      <c r="K69" s="11"/>
      <c r="L69" s="14"/>
      <c r="M69" s="14"/>
    </row>
    <row r="70" spans="11:13">
      <c r="K70" s="11"/>
      <c r="L70" s="14"/>
      <c r="M70" s="14"/>
    </row>
    <row r="71" spans="11:13">
      <c r="K71" s="11"/>
      <c r="L71" s="14"/>
      <c r="M71" s="14"/>
    </row>
    <row r="72" spans="11:13">
      <c r="K72" s="11"/>
      <c r="L72" s="14"/>
      <c r="M72" s="14"/>
    </row>
    <row r="73" spans="11:13">
      <c r="K73" s="11"/>
      <c r="L73" s="14"/>
      <c r="M73" s="14"/>
    </row>
    <row r="74" spans="11:13">
      <c r="K74" s="11"/>
      <c r="L74" s="14"/>
      <c r="M74" s="14"/>
    </row>
    <row r="75" spans="11:13">
      <c r="K75" s="11"/>
      <c r="L75" s="14"/>
      <c r="M75" s="14"/>
    </row>
    <row r="76" spans="11:13">
      <c r="K76" s="11"/>
      <c r="L76" s="14"/>
      <c r="M76" s="14"/>
    </row>
    <row r="77" spans="11:13">
      <c r="K77" s="11"/>
      <c r="L77" s="14"/>
      <c r="M77" s="14"/>
    </row>
    <row r="78" spans="11:13">
      <c r="K78" s="11"/>
      <c r="L78" s="14"/>
      <c r="M78" s="14"/>
    </row>
    <row r="79" spans="11:13">
      <c r="K79" s="11"/>
      <c r="L79" s="14"/>
      <c r="M79" s="14"/>
    </row>
    <row r="80" spans="11:13">
      <c r="K80" s="11"/>
      <c r="L80" s="14"/>
      <c r="M80" s="14"/>
    </row>
    <row r="81" spans="11:13">
      <c r="K81" s="11"/>
      <c r="L81" s="14"/>
      <c r="M81" s="14"/>
    </row>
    <row r="82" spans="11:13">
      <c r="K82" s="11"/>
      <c r="L82" s="14"/>
      <c r="M82" s="14"/>
    </row>
    <row r="83" spans="11:13">
      <c r="K83" s="11"/>
      <c r="L83" s="14"/>
      <c r="M83" s="14"/>
    </row>
    <row r="84" spans="11:13">
      <c r="K84" s="11"/>
      <c r="L84" s="14"/>
      <c r="M84" s="14"/>
    </row>
    <row r="85" spans="11:13">
      <c r="K85" s="11"/>
      <c r="L85" s="14"/>
      <c r="M85" s="14"/>
    </row>
  </sheetData>
  <mergeCells count="2">
    <mergeCell ref="A1:J1"/>
    <mergeCell ref="L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2011-02-27T14:19:01Z</dcterms:created>
  <dcterms:modified xsi:type="dcterms:W3CDTF">2026-04-27T07:50:35Z</dcterms:modified>
  <cp:category/>
  <cp:contentStatus/>
</cp:coreProperties>
</file>