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hipovskoyKI\Desktop\ЖУ - Теплосети\Апрель 2026\"/>
    </mc:Choice>
  </mc:AlternateContent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Лист1!$I$1:$I$83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H44" i="1"/>
  <c r="H66" i="1"/>
  <c r="H30" i="1"/>
  <c r="H26" i="1"/>
  <c r="H9" i="1"/>
  <c r="H11" i="1"/>
  <c r="H12" i="1"/>
  <c r="H10" i="1"/>
  <c r="H4" i="1"/>
  <c r="H68" i="1"/>
  <c r="H69" i="1"/>
  <c r="H62" i="1"/>
  <c r="H61" i="1"/>
  <c r="H56" i="1"/>
  <c r="H75" i="1" l="1"/>
  <c r="H70" i="1"/>
  <c r="H57" i="1"/>
  <c r="E4" i="1" l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H65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H18" i="1"/>
  <c r="H38" i="1"/>
  <c r="H15" i="1"/>
  <c r="H79" i="1"/>
  <c r="H78" i="1"/>
  <c r="H76" i="1"/>
  <c r="H73" i="1"/>
  <c r="H71" i="1"/>
  <c r="H63" i="1"/>
  <c r="H54" i="1"/>
  <c r="H49" i="1"/>
  <c r="H48" i="1"/>
  <c r="H46" i="1"/>
  <c r="H45" i="1"/>
  <c r="H39" i="1"/>
  <c r="H35" i="1"/>
  <c r="H31" i="1"/>
  <c r="H21" i="1"/>
  <c r="H19" i="1"/>
  <c r="H16" i="1"/>
  <c r="H14" i="1"/>
  <c r="H8" i="1"/>
  <c r="H6" i="1"/>
  <c r="H80" i="1"/>
  <c r="H77" i="1"/>
  <c r="H74" i="1"/>
  <c r="H72" i="1"/>
  <c r="H67" i="1"/>
  <c r="H64" i="1"/>
  <c r="H60" i="1"/>
  <c r="H59" i="1"/>
  <c r="H58" i="1"/>
  <c r="H55" i="1"/>
  <c r="H53" i="1"/>
  <c r="H52" i="1"/>
  <c r="H51" i="1"/>
  <c r="H50" i="1"/>
  <c r="H47" i="1"/>
  <c r="H42" i="1"/>
  <c r="H41" i="1"/>
  <c r="H36" i="1"/>
  <c r="H34" i="1"/>
  <c r="H33" i="1"/>
  <c r="H32" i="1"/>
  <c r="H29" i="1"/>
  <c r="H28" i="1"/>
  <c r="H27" i="1"/>
  <c r="H24" i="1"/>
  <c r="H23" i="1"/>
  <c r="H22" i="1"/>
  <c r="H20" i="1"/>
  <c r="H13" i="1"/>
  <c r="H7" i="1"/>
  <c r="H5" i="1"/>
  <c r="H3" i="1"/>
  <c r="K81" i="1"/>
  <c r="H25" i="1"/>
  <c r="H17" i="1"/>
  <c r="H40" i="1"/>
  <c r="H37" i="1"/>
  <c r="H81" i="1" l="1"/>
  <c r="J82" i="1" s="1"/>
  <c r="J84" i="1" l="1"/>
  <c r="I37" i="1"/>
  <c r="J37" i="1" s="1"/>
  <c r="I4" i="1"/>
  <c r="J4" i="1" s="1"/>
  <c r="I26" i="1"/>
  <c r="J26" i="1" s="1"/>
  <c r="I50" i="1"/>
  <c r="J50" i="1" s="1"/>
  <c r="I71" i="1"/>
  <c r="J71" i="1" s="1"/>
  <c r="I10" i="1"/>
  <c r="J10" i="1" s="1"/>
  <c r="I61" i="1"/>
  <c r="J61" i="1" s="1"/>
  <c r="I22" i="1"/>
  <c r="J22" i="1" s="1"/>
  <c r="I46" i="1"/>
  <c r="J46" i="1" s="1"/>
  <c r="I8" i="1"/>
  <c r="J8" i="1" s="1"/>
  <c r="I47" i="1"/>
  <c r="J47" i="1" s="1"/>
  <c r="I43" i="1"/>
  <c r="J43" i="1" s="1"/>
  <c r="I33" i="1"/>
  <c r="J33" i="1" s="1"/>
  <c r="I40" i="1"/>
  <c r="J40" i="1" s="1"/>
  <c r="I31" i="1"/>
  <c r="J31" i="1" s="1"/>
  <c r="I52" i="1"/>
  <c r="J52" i="1" s="1"/>
  <c r="I17" i="1"/>
  <c r="J17" i="1" s="1"/>
  <c r="I16" i="1"/>
  <c r="J16" i="1" s="1"/>
  <c r="I69" i="1"/>
  <c r="J69" i="1" s="1"/>
  <c r="I20" i="1"/>
  <c r="J20" i="1" s="1"/>
  <c r="I72" i="1"/>
  <c r="J72" i="1" s="1"/>
  <c r="I39" i="1"/>
  <c r="J39" i="1" s="1"/>
  <c r="I18" i="1"/>
  <c r="J18" i="1" s="1"/>
  <c r="I70" i="1"/>
  <c r="J70" i="1" s="1"/>
  <c r="I62" i="1"/>
  <c r="J62" i="1" s="1"/>
  <c r="I9" i="1"/>
  <c r="J9" i="1" s="1"/>
  <c r="I5" i="1"/>
  <c r="J5" i="1" s="1"/>
  <c r="I67" i="1"/>
  <c r="J67" i="1" s="1"/>
  <c r="I11" i="1"/>
  <c r="J11" i="1" s="1"/>
  <c r="I15" i="1"/>
  <c r="J15" i="1" s="1"/>
  <c r="I24" i="1"/>
  <c r="J24" i="1" s="1"/>
  <c r="I78" i="1"/>
  <c r="J78" i="1" s="1"/>
  <c r="I80" i="1"/>
  <c r="J80" i="1" s="1"/>
  <c r="I77" i="1"/>
  <c r="J77" i="1" s="1"/>
  <c r="I7" i="1"/>
  <c r="J7" i="1" s="1"/>
  <c r="I56" i="1"/>
  <c r="J56" i="1" s="1"/>
  <c r="I6" i="1"/>
  <c r="J6" i="1" s="1"/>
  <c r="I44" i="1"/>
  <c r="J44" i="1" s="1"/>
  <c r="I65" i="1"/>
  <c r="J65" i="1" s="1"/>
  <c r="I58" i="1"/>
  <c r="J58" i="1" s="1"/>
  <c r="I35" i="1"/>
  <c r="J35" i="1" s="1"/>
  <c r="I21" i="1"/>
  <c r="J21" i="1" s="1"/>
  <c r="I55" i="1"/>
  <c r="J55" i="1" s="1"/>
  <c r="I45" i="1"/>
  <c r="J45" i="1" s="1"/>
  <c r="I63" i="1"/>
  <c r="J63" i="1" s="1"/>
  <c r="I12" i="1"/>
  <c r="J12" i="1" s="1"/>
  <c r="I59" i="1"/>
  <c r="J59" i="1" s="1"/>
  <c r="I30" i="1"/>
  <c r="J30" i="1" s="1"/>
  <c r="I23" i="1"/>
  <c r="J23" i="1" s="1"/>
  <c r="I29" i="1"/>
  <c r="J29" i="1" s="1"/>
  <c r="I64" i="1"/>
  <c r="J64" i="1" s="1"/>
  <c r="I27" i="1"/>
  <c r="J27" i="1" s="1"/>
  <c r="I60" i="1"/>
  <c r="J60" i="1" s="1"/>
  <c r="I25" i="1"/>
  <c r="J25" i="1" s="1"/>
  <c r="I42" i="1"/>
  <c r="J42" i="1" s="1"/>
  <c r="I38" i="1"/>
  <c r="J38" i="1" s="1"/>
  <c r="I19" i="1"/>
  <c r="J19" i="1" s="1"/>
  <c r="I3" i="1"/>
  <c r="I28" i="1"/>
  <c r="J28" i="1" s="1"/>
  <c r="I51" i="1"/>
  <c r="J51" i="1" s="1"/>
  <c r="I57" i="1"/>
  <c r="J57" i="1" s="1"/>
  <c r="I53" i="1"/>
  <c r="J53" i="1" s="1"/>
  <c r="I66" i="1"/>
  <c r="J66" i="1" s="1"/>
  <c r="I68" i="1"/>
  <c r="J68" i="1" s="1"/>
  <c r="I76" i="1"/>
  <c r="J76" i="1" s="1"/>
  <c r="I48" i="1"/>
  <c r="J48" i="1" s="1"/>
  <c r="I41" i="1"/>
  <c r="J41" i="1" s="1"/>
  <c r="I74" i="1"/>
  <c r="J74" i="1" s="1"/>
  <c r="I75" i="1"/>
  <c r="J75" i="1" s="1"/>
  <c r="I14" i="1"/>
  <c r="J14" i="1" s="1"/>
  <c r="I49" i="1"/>
  <c r="J49" i="1" s="1"/>
  <c r="I34" i="1"/>
  <c r="J34" i="1" s="1"/>
  <c r="I73" i="1"/>
  <c r="J73" i="1" s="1"/>
  <c r="I79" i="1"/>
  <c r="J79" i="1" s="1"/>
  <c r="I32" i="1"/>
  <c r="J32" i="1" s="1"/>
  <c r="I54" i="1"/>
  <c r="J54" i="1" s="1"/>
  <c r="I36" i="1"/>
  <c r="J36" i="1" s="1"/>
  <c r="I13" i="1"/>
  <c r="J13" i="1" s="1"/>
  <c r="I81" i="1" l="1"/>
  <c r="J3" i="1"/>
  <c r="J81" i="1" s="1"/>
</calcChain>
</file>

<file path=xl/sharedStrings.xml><?xml version="1.0" encoding="utf-8"?>
<sst xmlns="http://schemas.openxmlformats.org/spreadsheetml/2006/main" count="99" uniqueCount="20">
  <si>
    <t>G4</t>
  </si>
  <si>
    <t>D4</t>
  </si>
  <si>
    <t>K4</t>
  </si>
  <si>
    <t>MES4</t>
  </si>
  <si>
    <t>GOD4</t>
  </si>
  <si>
    <t>Vi*</t>
  </si>
  <si>
    <t>Vои*</t>
  </si>
  <si>
    <t>RAZ4</t>
  </si>
  <si>
    <t>Si</t>
  </si>
  <si>
    <t>PRIM</t>
  </si>
  <si>
    <t>ИПУ</t>
  </si>
  <si>
    <t>Разница:</t>
  </si>
  <si>
    <t>Гка</t>
  </si>
  <si>
    <t>Итого по ОДПУ:</t>
  </si>
  <si>
    <t>Факт.потр.:</t>
  </si>
  <si>
    <t>Об.площ.:</t>
  </si>
  <si>
    <t>кв.м</t>
  </si>
  <si>
    <t>Директор</t>
  </si>
  <si>
    <t>Шарапов О.Н.</t>
  </si>
  <si>
    <t>Адрес МКД: ул. Дзержинского, д.10, расчетный период с 24.03.2026 по 03.04.2026г.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</si>
</sst>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5" fillId="0" borderId="0" xfId="0" applyFont="1"/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2" borderId="0" xfId="0" applyFont="1" applyFill="1"/>
    <xf numFmtId="0" fontId="5" fillId="0" borderId="0" xfId="0" applyFont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1" applyFont="1">
      <alignment horizontal="left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abSelected="1" topLeftCell="A55" workbookViewId="0">
      <selection activeCell="G4" sqref="G4"/>
    </sheetView>
  </sheetViews>
  <sheetFormatPr defaultColWidth="8.85546875" defaultRowHeight="15.75" x14ac:dyDescent="0.25"/>
  <cols>
    <col min="1" max="1" width="8.140625" style="1" customWidth="1"/>
    <col min="2" max="2" width="8.28515625" style="1" customWidth="1"/>
    <col min="3" max="3" width="8.7109375" style="1" customWidth="1"/>
    <col min="4" max="4" width="8.28515625" style="1" customWidth="1"/>
    <col min="5" max="5" width="8.140625" style="1" customWidth="1"/>
    <col min="6" max="6" width="11.7109375" style="1" customWidth="1"/>
    <col min="7" max="7" width="11.42578125" style="1" customWidth="1"/>
    <col min="8" max="8" width="10.140625" style="22" customWidth="1"/>
    <col min="9" max="9" width="14.28515625" style="1" customWidth="1"/>
    <col min="10" max="10" width="11.140625" style="2" customWidth="1"/>
    <col min="11" max="11" width="9.28515625" style="2" customWidth="1"/>
    <col min="12" max="12" width="8.85546875" style="1" customWidth="1"/>
    <col min="13" max="16384" width="8.85546875" style="1"/>
  </cols>
  <sheetData>
    <row r="1" spans="1:13" ht="33.75" customHeight="1" x14ac:dyDescent="0.25">
      <c r="A1" s="59" t="s">
        <v>19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0.2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>
        <v>46105</v>
      </c>
      <c r="G2" s="4">
        <v>46115</v>
      </c>
      <c r="H2" s="20" t="s">
        <v>5</v>
      </c>
      <c r="I2" s="3" t="s">
        <v>6</v>
      </c>
      <c r="J2" s="3" t="s">
        <v>7</v>
      </c>
      <c r="K2" s="5" t="s">
        <v>8</v>
      </c>
      <c r="L2" s="5" t="s">
        <v>9</v>
      </c>
    </row>
    <row r="3" spans="1:13" ht="17.25" customHeight="1" x14ac:dyDescent="0.25">
      <c r="A3" s="6">
        <v>5951</v>
      </c>
      <c r="B3" s="6">
        <v>10</v>
      </c>
      <c r="C3" s="6">
        <v>11</v>
      </c>
      <c r="D3" s="6">
        <v>4</v>
      </c>
      <c r="E3" s="6">
        <v>2026</v>
      </c>
      <c r="F3" s="19">
        <v>75190</v>
      </c>
      <c r="G3" s="19">
        <v>75465</v>
      </c>
      <c r="H3" s="9">
        <f>(G3-F3)*0.0008598</f>
        <v>0.23644499999999999</v>
      </c>
      <c r="I3" s="23">
        <f>$J$82*(K3/$J$85)</f>
        <v>2.0977018652840344E-2</v>
      </c>
      <c r="J3" s="34">
        <f>H3+I3</f>
        <v>0.25742201865284031</v>
      </c>
      <c r="K3" s="8">
        <v>75.599999999999994</v>
      </c>
      <c r="L3" s="8" t="s">
        <v>10</v>
      </c>
    </row>
    <row r="4" spans="1:13" s="50" customFormat="1" ht="14.45" customHeight="1" x14ac:dyDescent="0.25">
      <c r="A4" s="44">
        <v>5951</v>
      </c>
      <c r="B4" s="44">
        <v>10</v>
      </c>
      <c r="C4" s="44">
        <v>21</v>
      </c>
      <c r="D4" s="44">
        <f>D3</f>
        <v>4</v>
      </c>
      <c r="E4" s="44">
        <f>(E3)</f>
        <v>2026</v>
      </c>
      <c r="F4" s="45">
        <v>0</v>
      </c>
      <c r="G4" s="45">
        <v>0.3</v>
      </c>
      <c r="H4" s="46">
        <f>(G4-F4)</f>
        <v>0.3</v>
      </c>
      <c r="I4" s="47">
        <f t="shared" ref="I4:I67" si="0">$J$82*(K4/$J$85)</f>
        <v>2.2281145473850267E-2</v>
      </c>
      <c r="J4" s="48">
        <f t="shared" ref="J4:J67" si="1">H4+I4</f>
        <v>0.32228114547385023</v>
      </c>
      <c r="K4" s="49">
        <v>80.3</v>
      </c>
      <c r="L4" s="49" t="s">
        <v>10</v>
      </c>
    </row>
    <row r="5" spans="1:13" ht="14.45" customHeight="1" x14ac:dyDescent="0.25">
      <c r="A5" s="6">
        <v>5951</v>
      </c>
      <c r="B5" s="6">
        <v>10</v>
      </c>
      <c r="C5" s="6">
        <v>31</v>
      </c>
      <c r="D5" s="6">
        <f t="shared" ref="D5:D68" si="2">D4</f>
        <v>4</v>
      </c>
      <c r="E5" s="6">
        <f t="shared" ref="E5:E68" si="3">(E4)</f>
        <v>2026</v>
      </c>
      <c r="F5" s="19">
        <v>57381</v>
      </c>
      <c r="G5" s="19">
        <v>57384</v>
      </c>
      <c r="H5" s="9">
        <f>(G5-F5)*0.0008598</f>
        <v>2.5793999999999999E-3</v>
      </c>
      <c r="I5" s="23">
        <f t="shared" si="0"/>
        <v>2.0977018652840344E-2</v>
      </c>
      <c r="J5" s="34">
        <f t="shared" si="1"/>
        <v>2.3556418652840343E-2</v>
      </c>
      <c r="K5" s="8">
        <v>75.599999999999994</v>
      </c>
      <c r="L5" s="8" t="s">
        <v>10</v>
      </c>
    </row>
    <row r="6" spans="1:13" s="43" customFormat="1" ht="14.45" customHeight="1" x14ac:dyDescent="0.25">
      <c r="A6" s="37">
        <v>5951</v>
      </c>
      <c r="B6" s="37">
        <v>10</v>
      </c>
      <c r="C6" s="37">
        <v>41</v>
      </c>
      <c r="D6" s="37">
        <f t="shared" si="2"/>
        <v>4</v>
      </c>
      <c r="E6" s="37">
        <f t="shared" si="3"/>
        <v>2026</v>
      </c>
      <c r="F6" s="38">
        <v>2.15</v>
      </c>
      <c r="G6" s="38">
        <v>2.17</v>
      </c>
      <c r="H6" s="39">
        <f>G6-F6</f>
        <v>2.0000000000000018E-2</v>
      </c>
      <c r="I6" s="40">
        <f t="shared" si="0"/>
        <v>3.9484520559512987E-2</v>
      </c>
      <c r="J6" s="41">
        <f t="shared" si="1"/>
        <v>5.9484520559513004E-2</v>
      </c>
      <c r="K6" s="42">
        <v>142.30000000000001</v>
      </c>
      <c r="L6" s="42" t="s">
        <v>10</v>
      </c>
    </row>
    <row r="7" spans="1:13" ht="14.45" customHeight="1" x14ac:dyDescent="0.25">
      <c r="A7" s="6">
        <v>5951</v>
      </c>
      <c r="B7" s="6">
        <v>10</v>
      </c>
      <c r="C7" s="6">
        <v>51</v>
      </c>
      <c r="D7" s="6">
        <f t="shared" si="2"/>
        <v>4</v>
      </c>
      <c r="E7" s="6">
        <f t="shared" si="3"/>
        <v>2026</v>
      </c>
      <c r="F7" s="19">
        <v>15383</v>
      </c>
      <c r="G7" s="19">
        <v>15383</v>
      </c>
      <c r="H7" s="9">
        <f>(G7-F7)*0.0008598</f>
        <v>0</v>
      </c>
      <c r="I7" s="23">
        <f t="shared" si="0"/>
        <v>2.1892682165464333E-2</v>
      </c>
      <c r="J7" s="34">
        <f t="shared" si="1"/>
        <v>2.1892682165464333E-2</v>
      </c>
      <c r="K7" s="8">
        <v>78.900000000000006</v>
      </c>
      <c r="L7" s="8" t="s">
        <v>10</v>
      </c>
    </row>
    <row r="8" spans="1:13" s="50" customFormat="1" ht="14.45" customHeight="1" x14ac:dyDescent="0.25">
      <c r="A8" s="44">
        <v>5951</v>
      </c>
      <c r="B8" s="44">
        <v>10</v>
      </c>
      <c r="C8" s="44">
        <v>61</v>
      </c>
      <c r="D8" s="44">
        <f t="shared" si="2"/>
        <v>4</v>
      </c>
      <c r="E8" s="44">
        <f t="shared" si="3"/>
        <v>2026</v>
      </c>
      <c r="F8" s="45">
        <v>0</v>
      </c>
      <c r="G8" s="45">
        <v>0.3</v>
      </c>
      <c r="H8" s="46">
        <f>G8-F8</f>
        <v>0.3</v>
      </c>
      <c r="I8" s="47">
        <f t="shared" si="0"/>
        <v>4.0705405243011625E-2</v>
      </c>
      <c r="J8" s="48">
        <f t="shared" si="1"/>
        <v>0.34070540524301163</v>
      </c>
      <c r="K8" s="49">
        <v>146.69999999999999</v>
      </c>
      <c r="L8" s="49" t="s">
        <v>10</v>
      </c>
    </row>
    <row r="9" spans="1:13" ht="14.45" customHeight="1" x14ac:dyDescent="0.25">
      <c r="A9" s="6">
        <v>5951</v>
      </c>
      <c r="B9" s="6">
        <v>10</v>
      </c>
      <c r="C9" s="6">
        <v>71</v>
      </c>
      <c r="D9" s="6">
        <f t="shared" si="2"/>
        <v>4</v>
      </c>
      <c r="E9" s="6">
        <f t="shared" si="3"/>
        <v>2026</v>
      </c>
      <c r="F9" s="19">
        <v>29542</v>
      </c>
      <c r="G9" s="19">
        <v>29659</v>
      </c>
      <c r="H9" s="39">
        <f>(G9-F9)*0.0008598</f>
        <v>0.10059659999999999</v>
      </c>
      <c r="I9" s="23">
        <f t="shared" si="0"/>
        <v>2.2003671682146026E-2</v>
      </c>
      <c r="J9" s="34">
        <f t="shared" si="1"/>
        <v>0.12260027168214602</v>
      </c>
      <c r="K9" s="8">
        <v>79.3</v>
      </c>
      <c r="L9" s="8" t="s">
        <v>10</v>
      </c>
    </row>
    <row r="10" spans="1:13" s="50" customFormat="1" ht="14.45" customHeight="1" x14ac:dyDescent="0.25">
      <c r="A10" s="44">
        <v>5951</v>
      </c>
      <c r="B10" s="44">
        <v>10</v>
      </c>
      <c r="C10" s="44">
        <v>81</v>
      </c>
      <c r="D10" s="44">
        <f t="shared" si="2"/>
        <v>4</v>
      </c>
      <c r="E10" s="44">
        <f t="shared" si="3"/>
        <v>2026</v>
      </c>
      <c r="F10" s="45">
        <v>0</v>
      </c>
      <c r="G10" s="45">
        <v>0.3</v>
      </c>
      <c r="H10" s="46">
        <f t="shared" ref="H10:H12" si="4">G10-F10</f>
        <v>0.3</v>
      </c>
      <c r="I10" s="47">
        <f t="shared" si="0"/>
        <v>4.0649910484670787E-2</v>
      </c>
      <c r="J10" s="48">
        <f t="shared" si="1"/>
        <v>0.34064991048467075</v>
      </c>
      <c r="K10" s="49">
        <v>146.5</v>
      </c>
      <c r="L10" s="49" t="s">
        <v>10</v>
      </c>
    </row>
    <row r="11" spans="1:13" ht="14.45" customHeight="1" x14ac:dyDescent="0.25">
      <c r="A11" s="6">
        <v>5951</v>
      </c>
      <c r="B11" s="6">
        <v>10</v>
      </c>
      <c r="C11" s="6">
        <v>91</v>
      </c>
      <c r="D11" s="6">
        <f t="shared" si="2"/>
        <v>4</v>
      </c>
      <c r="E11" s="6">
        <f t="shared" si="3"/>
        <v>2026</v>
      </c>
      <c r="F11" s="19">
        <v>19270.3</v>
      </c>
      <c r="G11" s="19">
        <v>19270.3</v>
      </c>
      <c r="H11" s="39">
        <f>(G11-F11)*0.0008598</f>
        <v>0</v>
      </c>
      <c r="I11" s="23">
        <f t="shared" si="0"/>
        <v>2.1726197890441785E-2</v>
      </c>
      <c r="J11" s="34">
        <f t="shared" si="1"/>
        <v>2.1726197890441785E-2</v>
      </c>
      <c r="K11" s="8">
        <v>78.3</v>
      </c>
      <c r="L11" s="8" t="s">
        <v>10</v>
      </c>
    </row>
    <row r="12" spans="1:13" s="43" customFormat="1" ht="14.45" customHeight="1" x14ac:dyDescent="0.25">
      <c r="A12" s="37">
        <v>5951</v>
      </c>
      <c r="B12" s="37">
        <v>10</v>
      </c>
      <c r="C12" s="37">
        <v>101</v>
      </c>
      <c r="D12" s="37">
        <f t="shared" si="2"/>
        <v>4</v>
      </c>
      <c r="E12" s="37">
        <f t="shared" si="3"/>
        <v>2026</v>
      </c>
      <c r="F12" s="38">
        <v>0.96</v>
      </c>
      <c r="G12" s="38">
        <v>1.2230000000000001</v>
      </c>
      <c r="H12" s="39">
        <f t="shared" si="4"/>
        <v>0.26300000000000012</v>
      </c>
      <c r="I12" s="40">
        <f t="shared" si="0"/>
        <v>4.0594415726329935E-2</v>
      </c>
      <c r="J12" s="41">
        <f t="shared" si="1"/>
        <v>0.30359441572633006</v>
      </c>
      <c r="K12" s="42">
        <v>146.30000000000001</v>
      </c>
      <c r="L12" s="42" t="s">
        <v>10</v>
      </c>
    </row>
    <row r="13" spans="1:13" ht="14.45" customHeight="1" x14ac:dyDescent="0.25">
      <c r="A13" s="6">
        <v>5951</v>
      </c>
      <c r="B13" s="6">
        <v>10</v>
      </c>
      <c r="C13" s="6">
        <v>111</v>
      </c>
      <c r="D13" s="6">
        <f t="shared" si="2"/>
        <v>4</v>
      </c>
      <c r="E13" s="6">
        <f t="shared" si="3"/>
        <v>2026</v>
      </c>
      <c r="F13" s="19">
        <v>69743</v>
      </c>
      <c r="G13" s="19">
        <v>69880</v>
      </c>
      <c r="H13" s="9">
        <f>(G13-F13)*0.0008598</f>
        <v>0.1177926</v>
      </c>
      <c r="I13" s="23">
        <f t="shared" si="0"/>
        <v>2.1920429544634756E-2</v>
      </c>
      <c r="J13" s="34">
        <f t="shared" si="1"/>
        <v>0.13971302954463474</v>
      </c>
      <c r="K13" s="8">
        <v>79</v>
      </c>
      <c r="L13" s="8" t="s">
        <v>10</v>
      </c>
    </row>
    <row r="14" spans="1:13" s="50" customFormat="1" ht="14.45" customHeight="1" x14ac:dyDescent="0.25">
      <c r="A14" s="44">
        <v>5951</v>
      </c>
      <c r="B14" s="44">
        <v>10</v>
      </c>
      <c r="C14" s="44">
        <v>121</v>
      </c>
      <c r="D14" s="44">
        <f t="shared" si="2"/>
        <v>4</v>
      </c>
      <c r="E14" s="44">
        <f t="shared" si="3"/>
        <v>2026</v>
      </c>
      <c r="F14" s="45">
        <v>0</v>
      </c>
      <c r="G14" s="45">
        <v>0.3</v>
      </c>
      <c r="H14" s="46">
        <f>G14-F14</f>
        <v>0.3</v>
      </c>
      <c r="I14" s="47">
        <f t="shared" si="0"/>
        <v>4.0344689313796124E-2</v>
      </c>
      <c r="J14" s="48">
        <f t="shared" si="1"/>
        <v>0.34034468931379613</v>
      </c>
      <c r="K14" s="49">
        <v>145.4</v>
      </c>
      <c r="L14" s="49" t="s">
        <v>10</v>
      </c>
    </row>
    <row r="15" spans="1:13" ht="14.45" customHeight="1" x14ac:dyDescent="0.25">
      <c r="A15" s="6">
        <v>5951</v>
      </c>
      <c r="B15" s="6">
        <v>10</v>
      </c>
      <c r="C15" s="6">
        <v>131</v>
      </c>
      <c r="D15" s="6">
        <f t="shared" si="2"/>
        <v>4</v>
      </c>
      <c r="E15" s="6">
        <f t="shared" si="3"/>
        <v>2026</v>
      </c>
      <c r="F15" s="19">
        <v>3.3170000000000002</v>
      </c>
      <c r="G15" s="19">
        <v>3.3170000000000002</v>
      </c>
      <c r="H15" s="9">
        <f>(G15-F15)</f>
        <v>0</v>
      </c>
      <c r="I15" s="23">
        <f t="shared" si="0"/>
        <v>2.1864934786293908E-2</v>
      </c>
      <c r="J15" s="34">
        <f t="shared" si="1"/>
        <v>2.1864934786293908E-2</v>
      </c>
      <c r="K15" s="8">
        <v>78.8</v>
      </c>
      <c r="L15" s="8" t="s">
        <v>10</v>
      </c>
    </row>
    <row r="16" spans="1:13" s="43" customFormat="1" ht="14.45" customHeight="1" x14ac:dyDescent="0.25">
      <c r="A16" s="37">
        <v>5951</v>
      </c>
      <c r="B16" s="37">
        <v>10</v>
      </c>
      <c r="C16" s="37">
        <v>141</v>
      </c>
      <c r="D16" s="37">
        <f t="shared" si="2"/>
        <v>4</v>
      </c>
      <c r="E16" s="37">
        <f t="shared" si="3"/>
        <v>2026</v>
      </c>
      <c r="F16" s="38">
        <v>27.2</v>
      </c>
      <c r="G16" s="38">
        <v>27.329000000000001</v>
      </c>
      <c r="H16" s="39">
        <f>G16-F16</f>
        <v>0.12900000000000134</v>
      </c>
      <c r="I16" s="40">
        <f t="shared" si="0"/>
        <v>4.0372436692966543E-2</v>
      </c>
      <c r="J16" s="41">
        <f t="shared" si="1"/>
        <v>0.16937243669296786</v>
      </c>
      <c r="K16" s="42">
        <v>145.5</v>
      </c>
      <c r="L16" s="42" t="s">
        <v>10</v>
      </c>
    </row>
    <row r="17" spans="1:12" s="50" customFormat="1" ht="14.45" customHeight="1" x14ac:dyDescent="0.25">
      <c r="A17" s="44">
        <v>5951</v>
      </c>
      <c r="B17" s="44">
        <v>10</v>
      </c>
      <c r="C17" s="44">
        <v>151</v>
      </c>
      <c r="D17" s="44">
        <f t="shared" si="2"/>
        <v>4</v>
      </c>
      <c r="E17" s="44">
        <f t="shared" si="3"/>
        <v>2026</v>
      </c>
      <c r="F17" s="45">
        <v>0</v>
      </c>
      <c r="G17" s="45">
        <v>0.2</v>
      </c>
      <c r="H17" s="46">
        <f>(G17-F17)</f>
        <v>0.2</v>
      </c>
      <c r="I17" s="47">
        <f t="shared" si="0"/>
        <v>1.6565185364742975E-2</v>
      </c>
      <c r="J17" s="48">
        <f t="shared" si="1"/>
        <v>0.21656518536474298</v>
      </c>
      <c r="K17" s="49">
        <v>59.7</v>
      </c>
      <c r="L17" s="49" t="s">
        <v>10</v>
      </c>
    </row>
    <row r="18" spans="1:12" ht="14.45" customHeight="1" x14ac:dyDescent="0.25">
      <c r="A18" s="6">
        <v>5951</v>
      </c>
      <c r="B18" s="6">
        <v>10</v>
      </c>
      <c r="C18" s="6">
        <v>161</v>
      </c>
      <c r="D18" s="6">
        <f t="shared" si="2"/>
        <v>4</v>
      </c>
      <c r="E18" s="6">
        <f t="shared" si="3"/>
        <v>2026</v>
      </c>
      <c r="F18" s="27">
        <v>46379</v>
      </c>
      <c r="G18" s="27">
        <v>46481</v>
      </c>
      <c r="H18" s="9">
        <f>(G18-F18)*0.0008598</f>
        <v>8.7699600000000003E-2</v>
      </c>
      <c r="I18" s="23">
        <f t="shared" si="0"/>
        <v>1.6343206331379583E-2</v>
      </c>
      <c r="J18" s="34">
        <f t="shared" si="1"/>
        <v>0.10404280633137958</v>
      </c>
      <c r="K18" s="8">
        <v>58.9</v>
      </c>
      <c r="L18" s="8" t="s">
        <v>10</v>
      </c>
    </row>
    <row r="19" spans="1:12" s="32" customFormat="1" ht="15" x14ac:dyDescent="0.25">
      <c r="A19" s="28">
        <v>5951</v>
      </c>
      <c r="B19" s="28">
        <v>10</v>
      </c>
      <c r="C19" s="28">
        <v>171</v>
      </c>
      <c r="D19" s="28">
        <f t="shared" si="2"/>
        <v>4</v>
      </c>
      <c r="E19" s="28">
        <f t="shared" si="3"/>
        <v>2026</v>
      </c>
      <c r="F19" s="35">
        <v>0</v>
      </c>
      <c r="G19" s="35">
        <v>0.1</v>
      </c>
      <c r="H19" s="33">
        <f>G19-F19</f>
        <v>0.1</v>
      </c>
      <c r="I19" s="30">
        <f t="shared" si="0"/>
        <v>1.1376425459873734E-2</v>
      </c>
      <c r="J19" s="36">
        <f t="shared" si="1"/>
        <v>0.11137642545987374</v>
      </c>
      <c r="K19" s="31">
        <v>41</v>
      </c>
      <c r="L19" s="31" t="s">
        <v>10</v>
      </c>
    </row>
    <row r="20" spans="1:12" ht="14.45" customHeight="1" x14ac:dyDescent="0.25">
      <c r="A20" s="6">
        <v>5951</v>
      </c>
      <c r="B20" s="6">
        <v>10</v>
      </c>
      <c r="C20" s="6">
        <v>181</v>
      </c>
      <c r="D20" s="6">
        <f t="shared" si="2"/>
        <v>4</v>
      </c>
      <c r="E20" s="6">
        <f t="shared" si="3"/>
        <v>2026</v>
      </c>
      <c r="F20" s="19">
        <v>21896</v>
      </c>
      <c r="G20" s="19">
        <v>21896</v>
      </c>
      <c r="H20" s="9">
        <f>(G20-F20)*0.0008598</f>
        <v>0</v>
      </c>
      <c r="I20" s="23">
        <f t="shared" si="0"/>
        <v>1.5816006127141534E-2</v>
      </c>
      <c r="J20" s="34">
        <f t="shared" si="1"/>
        <v>1.5816006127141534E-2</v>
      </c>
      <c r="K20" s="8">
        <v>57</v>
      </c>
      <c r="L20" s="8" t="s">
        <v>10</v>
      </c>
    </row>
    <row r="21" spans="1:12" s="32" customFormat="1" ht="14.45" customHeight="1" x14ac:dyDescent="0.25">
      <c r="A21" s="28">
        <v>5951</v>
      </c>
      <c r="B21" s="28">
        <v>10</v>
      </c>
      <c r="C21" s="28">
        <v>191</v>
      </c>
      <c r="D21" s="28">
        <f t="shared" si="2"/>
        <v>4</v>
      </c>
      <c r="E21" s="28">
        <f t="shared" si="3"/>
        <v>2026</v>
      </c>
      <c r="F21" s="35">
        <v>0</v>
      </c>
      <c r="G21" s="35">
        <v>0.1</v>
      </c>
      <c r="H21" s="33">
        <f>G21-F21</f>
        <v>0.1</v>
      </c>
      <c r="I21" s="30">
        <f t="shared" si="0"/>
        <v>1.0155540776375089E-2</v>
      </c>
      <c r="J21" s="36">
        <f t="shared" si="1"/>
        <v>0.1101555407763751</v>
      </c>
      <c r="K21" s="31">
        <v>36.6</v>
      </c>
      <c r="L21" s="31" t="s">
        <v>10</v>
      </c>
    </row>
    <row r="22" spans="1:12" ht="14.45" customHeight="1" x14ac:dyDescent="0.25">
      <c r="A22" s="6">
        <v>5951</v>
      </c>
      <c r="B22" s="6">
        <v>10</v>
      </c>
      <c r="C22" s="6">
        <v>201</v>
      </c>
      <c r="D22" s="6">
        <f t="shared" si="2"/>
        <v>4</v>
      </c>
      <c r="E22" s="6">
        <f t="shared" si="3"/>
        <v>2026</v>
      </c>
      <c r="F22" s="19">
        <v>60123.9</v>
      </c>
      <c r="G22" s="19">
        <v>60232</v>
      </c>
      <c r="H22" s="9">
        <f>(G22-F22)*0.0008598</f>
        <v>9.2944379999998744E-2</v>
      </c>
      <c r="I22" s="23">
        <f t="shared" si="0"/>
        <v>1.623221681469789E-2</v>
      </c>
      <c r="J22" s="34">
        <f t="shared" si="1"/>
        <v>0.10917659681469663</v>
      </c>
      <c r="K22" s="8">
        <v>58.5</v>
      </c>
      <c r="L22" s="8" t="s">
        <v>10</v>
      </c>
    </row>
    <row r="23" spans="1:12" ht="14.45" customHeight="1" x14ac:dyDescent="0.25">
      <c r="A23" s="6">
        <v>5951</v>
      </c>
      <c r="B23" s="6">
        <v>10</v>
      </c>
      <c r="C23" s="6">
        <v>211</v>
      </c>
      <c r="D23" s="6">
        <f t="shared" si="2"/>
        <v>4</v>
      </c>
      <c r="E23" s="6">
        <f t="shared" si="3"/>
        <v>2026</v>
      </c>
      <c r="F23" s="19">
        <v>6264</v>
      </c>
      <c r="G23" s="19">
        <v>6264</v>
      </c>
      <c r="H23" s="9">
        <f>(G23-F23)*0.0008598</f>
        <v>0</v>
      </c>
      <c r="I23" s="23">
        <f t="shared" si="0"/>
        <v>1.1320930701532885E-2</v>
      </c>
      <c r="J23" s="34">
        <f t="shared" si="1"/>
        <v>1.1320930701532885E-2</v>
      </c>
      <c r="K23" s="8">
        <v>40.799999999999997</v>
      </c>
      <c r="L23" s="8" t="s">
        <v>10</v>
      </c>
    </row>
    <row r="24" spans="1:12" ht="14.45" customHeight="1" x14ac:dyDescent="0.25">
      <c r="A24" s="6">
        <v>5951</v>
      </c>
      <c r="B24" s="6">
        <v>10</v>
      </c>
      <c r="C24" s="6">
        <v>221</v>
      </c>
      <c r="D24" s="6">
        <f t="shared" si="2"/>
        <v>4</v>
      </c>
      <c r="E24" s="6">
        <f t="shared" si="3"/>
        <v>2026</v>
      </c>
      <c r="F24" s="19">
        <v>9860</v>
      </c>
      <c r="G24" s="19">
        <v>9862</v>
      </c>
      <c r="H24" s="9">
        <f>(G24-F24)*0.0008598</f>
        <v>1.7195999999999999E-3</v>
      </c>
      <c r="I24" s="23">
        <f t="shared" si="0"/>
        <v>1.5954743022993653E-2</v>
      </c>
      <c r="J24" s="34">
        <f t="shared" si="1"/>
        <v>1.7674343022993651E-2</v>
      </c>
      <c r="K24" s="8">
        <v>57.5</v>
      </c>
      <c r="L24" s="8" t="s">
        <v>10</v>
      </c>
    </row>
    <row r="25" spans="1:12" s="32" customFormat="1" ht="14.45" customHeight="1" x14ac:dyDescent="0.25">
      <c r="A25" s="28">
        <v>5951</v>
      </c>
      <c r="B25" s="28">
        <v>10</v>
      </c>
      <c r="C25" s="28">
        <v>231</v>
      </c>
      <c r="D25" s="28">
        <f t="shared" si="2"/>
        <v>4</v>
      </c>
      <c r="E25" s="28">
        <f t="shared" si="3"/>
        <v>2026</v>
      </c>
      <c r="F25" s="29">
        <v>0</v>
      </c>
      <c r="G25" s="29">
        <v>0.1</v>
      </c>
      <c r="H25" s="33">
        <f>(G25-F25)</f>
        <v>0.1</v>
      </c>
      <c r="I25" s="30">
        <f t="shared" si="0"/>
        <v>1.0155540776375089E-2</v>
      </c>
      <c r="J25" s="36">
        <f t="shared" si="1"/>
        <v>0.1101555407763751</v>
      </c>
      <c r="K25" s="31">
        <v>36.6</v>
      </c>
      <c r="L25" s="31" t="s">
        <v>10</v>
      </c>
    </row>
    <row r="26" spans="1:12" s="43" customFormat="1" ht="15" x14ac:dyDescent="0.25">
      <c r="A26" s="37">
        <v>5951</v>
      </c>
      <c r="B26" s="37">
        <v>10</v>
      </c>
      <c r="C26" s="37">
        <v>241</v>
      </c>
      <c r="D26" s="37">
        <f t="shared" si="2"/>
        <v>4</v>
      </c>
      <c r="E26" s="37">
        <f t="shared" si="3"/>
        <v>2026</v>
      </c>
      <c r="F26" s="38">
        <v>29321.3</v>
      </c>
      <c r="G26" s="38">
        <v>29328</v>
      </c>
      <c r="H26" s="9">
        <f>(G26-F26)*0.0008598</f>
        <v>5.7606600000006253E-3</v>
      </c>
      <c r="I26" s="40">
        <f t="shared" si="0"/>
        <v>1.6759417018935938E-2</v>
      </c>
      <c r="J26" s="41">
        <f t="shared" si="1"/>
        <v>2.2520077018936564E-2</v>
      </c>
      <c r="K26" s="42">
        <v>60.4</v>
      </c>
      <c r="L26" s="42" t="s">
        <v>10</v>
      </c>
    </row>
    <row r="27" spans="1:12" ht="14.45" customHeight="1" x14ac:dyDescent="0.25">
      <c r="A27" s="6">
        <v>5951</v>
      </c>
      <c r="B27" s="6">
        <v>10</v>
      </c>
      <c r="C27" s="6">
        <v>251</v>
      </c>
      <c r="D27" s="6">
        <f t="shared" si="2"/>
        <v>4</v>
      </c>
      <c r="E27" s="6">
        <f t="shared" si="3"/>
        <v>2026</v>
      </c>
      <c r="F27" s="19">
        <v>43731.1</v>
      </c>
      <c r="G27" s="19">
        <v>43839</v>
      </c>
      <c r="H27" s="9">
        <f>(G27-F27)*0.0008598</f>
        <v>9.2772420000001243E-2</v>
      </c>
      <c r="I27" s="23">
        <f t="shared" si="0"/>
        <v>1.1764888768259665E-2</v>
      </c>
      <c r="J27" s="34">
        <f t="shared" si="1"/>
        <v>0.10453730876826091</v>
      </c>
      <c r="K27" s="8">
        <v>42.4</v>
      </c>
      <c r="L27" s="8" t="s">
        <v>10</v>
      </c>
    </row>
    <row r="28" spans="1:12" ht="14.45" customHeight="1" x14ac:dyDescent="0.25">
      <c r="A28" s="6">
        <v>5951</v>
      </c>
      <c r="B28" s="6">
        <v>10</v>
      </c>
      <c r="C28" s="6">
        <v>261</v>
      </c>
      <c r="D28" s="6">
        <f t="shared" si="2"/>
        <v>4</v>
      </c>
      <c r="E28" s="6">
        <f t="shared" si="3"/>
        <v>2026</v>
      </c>
      <c r="F28" s="19">
        <v>8179</v>
      </c>
      <c r="G28" s="19">
        <v>8181</v>
      </c>
      <c r="H28" s="9">
        <f>(G28-F28)*0.0008598</f>
        <v>1.7195999999999999E-3</v>
      </c>
      <c r="I28" s="23">
        <f t="shared" si="0"/>
        <v>1.6148974677186619E-2</v>
      </c>
      <c r="J28" s="34">
        <f t="shared" si="1"/>
        <v>1.7868574677186617E-2</v>
      </c>
      <c r="K28" s="8">
        <v>58.2</v>
      </c>
      <c r="L28" s="8" t="s">
        <v>10</v>
      </c>
    </row>
    <row r="29" spans="1:12" ht="14.45" customHeight="1" x14ac:dyDescent="0.25">
      <c r="A29" s="6">
        <v>5951</v>
      </c>
      <c r="B29" s="6">
        <v>10</v>
      </c>
      <c r="C29" s="6">
        <v>271</v>
      </c>
      <c r="D29" s="6">
        <f t="shared" si="2"/>
        <v>4</v>
      </c>
      <c r="E29" s="6">
        <f t="shared" si="3"/>
        <v>2026</v>
      </c>
      <c r="F29" s="19">
        <v>23336</v>
      </c>
      <c r="G29" s="19">
        <v>23393</v>
      </c>
      <c r="H29" s="9">
        <f>(G29-F29)*0.0008598</f>
        <v>4.9008599999999999E-2</v>
      </c>
      <c r="I29" s="23">
        <f t="shared" si="0"/>
        <v>1.0544004084761022E-2</v>
      </c>
      <c r="J29" s="34">
        <f t="shared" si="1"/>
        <v>5.955260408476102E-2</v>
      </c>
      <c r="K29" s="8">
        <v>38</v>
      </c>
      <c r="L29" s="8" t="s">
        <v>10</v>
      </c>
    </row>
    <row r="30" spans="1:12" s="43" customFormat="1" ht="14.45" customHeight="1" x14ac:dyDescent="0.25">
      <c r="A30" s="37">
        <v>5951</v>
      </c>
      <c r="B30" s="37">
        <v>10</v>
      </c>
      <c r="C30" s="37">
        <v>281</v>
      </c>
      <c r="D30" s="37">
        <f t="shared" si="2"/>
        <v>4</v>
      </c>
      <c r="E30" s="37">
        <f t="shared" si="3"/>
        <v>2026</v>
      </c>
      <c r="F30" s="38">
        <v>58605</v>
      </c>
      <c r="G30" s="38">
        <v>58690</v>
      </c>
      <c r="H30" s="9">
        <f>(G30-F30)*0.0008598</f>
        <v>7.3082999999999995E-2</v>
      </c>
      <c r="I30" s="40">
        <f t="shared" si="0"/>
        <v>1.6703922260595094E-2</v>
      </c>
      <c r="J30" s="41">
        <f t="shared" si="1"/>
        <v>8.9786922260595092E-2</v>
      </c>
      <c r="K30" s="42">
        <v>60.2</v>
      </c>
      <c r="L30" s="42" t="s">
        <v>10</v>
      </c>
    </row>
    <row r="31" spans="1:12" ht="14.45" customHeight="1" x14ac:dyDescent="0.25">
      <c r="A31" s="6">
        <v>5951</v>
      </c>
      <c r="B31" s="6">
        <v>10</v>
      </c>
      <c r="C31" s="6">
        <v>291</v>
      </c>
      <c r="D31" s="6">
        <f t="shared" si="2"/>
        <v>4</v>
      </c>
      <c r="E31" s="6">
        <f t="shared" si="3"/>
        <v>2026</v>
      </c>
      <c r="F31" s="19">
        <v>5.3239999999999998</v>
      </c>
      <c r="G31" s="19">
        <v>5.4619999999999997</v>
      </c>
      <c r="H31" s="9">
        <f>G31-F31</f>
        <v>0.1379999999999999</v>
      </c>
      <c r="I31" s="23">
        <f t="shared" si="0"/>
        <v>1.1820383526600515E-2</v>
      </c>
      <c r="J31" s="34">
        <f t="shared" si="1"/>
        <v>0.1498203835266004</v>
      </c>
      <c r="K31" s="8">
        <v>42.6</v>
      </c>
      <c r="L31" s="8" t="s">
        <v>10</v>
      </c>
    </row>
    <row r="32" spans="1:12" ht="14.45" customHeight="1" x14ac:dyDescent="0.25">
      <c r="A32" s="6">
        <v>5951</v>
      </c>
      <c r="B32" s="6">
        <v>10</v>
      </c>
      <c r="C32" s="6">
        <v>301</v>
      </c>
      <c r="D32" s="6">
        <f t="shared" si="2"/>
        <v>4</v>
      </c>
      <c r="E32" s="6">
        <f t="shared" si="3"/>
        <v>2026</v>
      </c>
      <c r="F32" s="19">
        <v>35400</v>
      </c>
      <c r="G32" s="19">
        <v>35422</v>
      </c>
      <c r="H32" s="9">
        <f>(G32-F32)*0.0008598</f>
        <v>1.8915599999999998E-2</v>
      </c>
      <c r="I32" s="23">
        <f t="shared" si="0"/>
        <v>1.6148974677186619E-2</v>
      </c>
      <c r="J32" s="34">
        <f t="shared" si="1"/>
        <v>3.5064574677186613E-2</v>
      </c>
      <c r="K32" s="8">
        <v>58.2</v>
      </c>
      <c r="L32" s="8" t="s">
        <v>10</v>
      </c>
    </row>
    <row r="33" spans="1:12" ht="14.45" customHeight="1" x14ac:dyDescent="0.25">
      <c r="A33" s="6">
        <v>5951</v>
      </c>
      <c r="B33" s="6">
        <v>10</v>
      </c>
      <c r="C33" s="6">
        <v>311</v>
      </c>
      <c r="D33" s="6">
        <f t="shared" si="2"/>
        <v>4</v>
      </c>
      <c r="E33" s="6">
        <f t="shared" si="3"/>
        <v>2026</v>
      </c>
      <c r="F33" s="19">
        <v>19793</v>
      </c>
      <c r="G33" s="19">
        <v>19827</v>
      </c>
      <c r="H33" s="9">
        <f>(G33-F33)*0.0008598</f>
        <v>2.9233200000000001E-2</v>
      </c>
      <c r="I33" s="23">
        <f t="shared" si="0"/>
        <v>1.059949884310187E-2</v>
      </c>
      <c r="J33" s="34">
        <f t="shared" si="1"/>
        <v>3.9832698843101873E-2</v>
      </c>
      <c r="K33" s="8">
        <v>38.200000000000003</v>
      </c>
      <c r="L33" s="8" t="s">
        <v>10</v>
      </c>
    </row>
    <row r="34" spans="1:12" ht="14.45" customHeight="1" x14ac:dyDescent="0.25">
      <c r="A34" s="6">
        <v>5951</v>
      </c>
      <c r="B34" s="6">
        <v>10</v>
      </c>
      <c r="C34" s="6">
        <v>321</v>
      </c>
      <c r="D34" s="6">
        <f t="shared" si="2"/>
        <v>4</v>
      </c>
      <c r="E34" s="6">
        <f t="shared" si="3"/>
        <v>2026</v>
      </c>
      <c r="F34" s="19">
        <v>23426</v>
      </c>
      <c r="G34" s="19">
        <v>23537</v>
      </c>
      <c r="H34" s="9">
        <f>(G34-F34)*0.0008598</f>
        <v>9.5437800000000003E-2</v>
      </c>
      <c r="I34" s="23">
        <f t="shared" si="0"/>
        <v>1.662068012308382E-2</v>
      </c>
      <c r="J34" s="34">
        <f t="shared" si="1"/>
        <v>0.11205848012308382</v>
      </c>
      <c r="K34" s="8">
        <v>59.9</v>
      </c>
      <c r="L34" s="8" t="s">
        <v>10</v>
      </c>
    </row>
    <row r="35" spans="1:12" s="43" customFormat="1" ht="14.45" customHeight="1" x14ac:dyDescent="0.25">
      <c r="A35" s="37">
        <v>5951</v>
      </c>
      <c r="B35" s="37">
        <v>10</v>
      </c>
      <c r="C35" s="37">
        <v>331</v>
      </c>
      <c r="D35" s="37">
        <f t="shared" si="2"/>
        <v>4</v>
      </c>
      <c r="E35" s="37">
        <f t="shared" si="3"/>
        <v>2026</v>
      </c>
      <c r="F35" s="38">
        <v>0.2</v>
      </c>
      <c r="G35" s="38">
        <v>0.2</v>
      </c>
      <c r="H35" s="39">
        <f>G35-F35</f>
        <v>0</v>
      </c>
      <c r="I35" s="40">
        <f t="shared" si="0"/>
        <v>1.1737141389089241E-2</v>
      </c>
      <c r="J35" s="41">
        <f t="shared" si="1"/>
        <v>1.1737141389089241E-2</v>
      </c>
      <c r="K35" s="42">
        <v>42.3</v>
      </c>
      <c r="L35" s="42" t="s">
        <v>10</v>
      </c>
    </row>
    <row r="36" spans="1:12" ht="14.45" customHeight="1" x14ac:dyDescent="0.25">
      <c r="A36" s="6">
        <v>5951</v>
      </c>
      <c r="B36" s="6">
        <v>10</v>
      </c>
      <c r="C36" s="6">
        <v>341</v>
      </c>
      <c r="D36" s="6">
        <f t="shared" si="2"/>
        <v>4</v>
      </c>
      <c r="E36" s="6">
        <f t="shared" si="3"/>
        <v>2026</v>
      </c>
      <c r="F36" s="19">
        <v>11897</v>
      </c>
      <c r="G36" s="19">
        <v>11901</v>
      </c>
      <c r="H36" s="9">
        <f>(G36-F36)*0.0008598</f>
        <v>3.4391999999999999E-3</v>
      </c>
      <c r="I36" s="23">
        <f t="shared" si="0"/>
        <v>1.6121227298016193E-2</v>
      </c>
      <c r="J36" s="34">
        <f t="shared" si="1"/>
        <v>1.9560427298016193E-2</v>
      </c>
      <c r="K36" s="8">
        <v>58.1</v>
      </c>
      <c r="L36" s="8" t="s">
        <v>10</v>
      </c>
    </row>
    <row r="37" spans="1:12" s="43" customFormat="1" ht="14.45" customHeight="1" x14ac:dyDescent="0.25">
      <c r="A37" s="37">
        <v>5951</v>
      </c>
      <c r="B37" s="37">
        <v>10</v>
      </c>
      <c r="C37" s="37">
        <v>351</v>
      </c>
      <c r="D37" s="37">
        <f t="shared" si="2"/>
        <v>4</v>
      </c>
      <c r="E37" s="37">
        <f t="shared" si="3"/>
        <v>2026</v>
      </c>
      <c r="F37" s="38">
        <v>1E-3</v>
      </c>
      <c r="G37" s="38">
        <v>1E-3</v>
      </c>
      <c r="H37" s="39">
        <f>G37-F37</f>
        <v>0</v>
      </c>
      <c r="I37" s="40">
        <f t="shared" si="0"/>
        <v>1.059949884310187E-2</v>
      </c>
      <c r="J37" s="41">
        <f t="shared" si="1"/>
        <v>1.059949884310187E-2</v>
      </c>
      <c r="K37" s="42">
        <v>38.200000000000003</v>
      </c>
      <c r="L37" s="42" t="s">
        <v>10</v>
      </c>
    </row>
    <row r="38" spans="1:12" ht="14.45" customHeight="1" x14ac:dyDescent="0.25">
      <c r="A38" s="6">
        <v>5951</v>
      </c>
      <c r="B38" s="6">
        <v>10</v>
      </c>
      <c r="C38" s="6">
        <v>361</v>
      </c>
      <c r="D38" s="6">
        <f t="shared" si="2"/>
        <v>4</v>
      </c>
      <c r="E38" s="6">
        <f t="shared" si="3"/>
        <v>2026</v>
      </c>
      <c r="F38" s="27">
        <v>4.4729999999999999</v>
      </c>
      <c r="G38" s="27">
        <v>4.4880000000000004</v>
      </c>
      <c r="H38" s="9">
        <f>G38-F38</f>
        <v>1.5000000000000568E-2</v>
      </c>
      <c r="I38" s="23">
        <f t="shared" si="0"/>
        <v>1.6842659156447212E-2</v>
      </c>
      <c r="J38" s="34">
        <f t="shared" si="1"/>
        <v>3.1842659156447781E-2</v>
      </c>
      <c r="K38" s="8">
        <v>60.7</v>
      </c>
      <c r="L38" s="8" t="s">
        <v>10</v>
      </c>
    </row>
    <row r="39" spans="1:12" ht="14.45" customHeight="1" x14ac:dyDescent="0.25">
      <c r="A39" s="6">
        <v>5951</v>
      </c>
      <c r="B39" s="6">
        <v>10</v>
      </c>
      <c r="C39" s="6">
        <v>371</v>
      </c>
      <c r="D39" s="6">
        <f t="shared" si="2"/>
        <v>4</v>
      </c>
      <c r="E39" s="6">
        <f t="shared" si="3"/>
        <v>2026</v>
      </c>
      <c r="F39" s="19">
        <v>19.359000000000002</v>
      </c>
      <c r="G39" s="19">
        <v>19.452000000000002</v>
      </c>
      <c r="H39" s="9">
        <f>G39-F39</f>
        <v>9.2999999999999972E-2</v>
      </c>
      <c r="I39" s="23">
        <f t="shared" si="0"/>
        <v>1.1820383526600515E-2</v>
      </c>
      <c r="J39" s="34">
        <f t="shared" si="1"/>
        <v>0.10482038352660049</v>
      </c>
      <c r="K39" s="8">
        <v>42.6</v>
      </c>
      <c r="L39" s="8" t="s">
        <v>10</v>
      </c>
    </row>
    <row r="40" spans="1:12" s="43" customFormat="1" ht="14.45" customHeight="1" x14ac:dyDescent="0.25">
      <c r="A40" s="37">
        <v>5951</v>
      </c>
      <c r="B40" s="37">
        <v>10</v>
      </c>
      <c r="C40" s="37">
        <v>381</v>
      </c>
      <c r="D40" s="37">
        <f t="shared" si="2"/>
        <v>4</v>
      </c>
      <c r="E40" s="37">
        <f t="shared" si="3"/>
        <v>2026</v>
      </c>
      <c r="F40" s="38">
        <v>0</v>
      </c>
      <c r="G40" s="38">
        <v>0</v>
      </c>
      <c r="H40" s="39">
        <f>G40-F40</f>
        <v>0</v>
      </c>
      <c r="I40" s="40">
        <f t="shared" si="0"/>
        <v>1.6093479918845771E-2</v>
      </c>
      <c r="J40" s="41">
        <f t="shared" si="1"/>
        <v>1.6093479918845771E-2</v>
      </c>
      <c r="K40" s="42">
        <v>58</v>
      </c>
      <c r="L40" s="42" t="s">
        <v>10</v>
      </c>
    </row>
    <row r="41" spans="1:12" ht="14.45" customHeight="1" x14ac:dyDescent="0.25">
      <c r="A41" s="6">
        <v>5951</v>
      </c>
      <c r="B41" s="6">
        <v>10</v>
      </c>
      <c r="C41" s="6">
        <v>391</v>
      </c>
      <c r="D41" s="6">
        <f t="shared" si="2"/>
        <v>4</v>
      </c>
      <c r="E41" s="6">
        <f t="shared" si="3"/>
        <v>2026</v>
      </c>
      <c r="F41" s="19">
        <v>15606</v>
      </c>
      <c r="G41" s="19">
        <v>15607</v>
      </c>
      <c r="H41" s="9">
        <f>(G41-F41)*0.0008598</f>
        <v>8.5979999999999997E-4</v>
      </c>
      <c r="I41" s="23">
        <f t="shared" si="0"/>
        <v>1.046076194724975E-2</v>
      </c>
      <c r="J41" s="34">
        <f t="shared" si="1"/>
        <v>1.1320561947249751E-2</v>
      </c>
      <c r="K41" s="8">
        <v>37.700000000000003</v>
      </c>
      <c r="L41" s="8" t="s">
        <v>10</v>
      </c>
    </row>
    <row r="42" spans="1:12" ht="14.45" customHeight="1" x14ac:dyDescent="0.25">
      <c r="A42" s="6">
        <v>5951</v>
      </c>
      <c r="B42" s="6">
        <v>10</v>
      </c>
      <c r="C42" s="6">
        <v>401</v>
      </c>
      <c r="D42" s="6">
        <f t="shared" si="2"/>
        <v>4</v>
      </c>
      <c r="E42" s="6">
        <f t="shared" si="3"/>
        <v>2026</v>
      </c>
      <c r="F42" s="19">
        <v>57550</v>
      </c>
      <c r="G42" s="19">
        <v>57643</v>
      </c>
      <c r="H42" s="9">
        <f>(G42-F42)*0.0008598</f>
        <v>7.9961400000000002E-2</v>
      </c>
      <c r="I42" s="23">
        <f t="shared" si="0"/>
        <v>1.681491177727679E-2</v>
      </c>
      <c r="J42" s="34">
        <f t="shared" si="1"/>
        <v>9.6776311777276788E-2</v>
      </c>
      <c r="K42" s="8">
        <v>60.6</v>
      </c>
      <c r="L42" s="8" t="s">
        <v>10</v>
      </c>
    </row>
    <row r="43" spans="1:12" ht="14.45" customHeight="1" x14ac:dyDescent="0.25">
      <c r="A43" s="6">
        <v>5951</v>
      </c>
      <c r="B43" s="6">
        <v>10</v>
      </c>
      <c r="C43" s="6">
        <v>411</v>
      </c>
      <c r="D43" s="6">
        <f t="shared" si="2"/>
        <v>4</v>
      </c>
      <c r="E43" s="6">
        <f t="shared" si="3"/>
        <v>2026</v>
      </c>
      <c r="F43" s="19">
        <v>4.9950000000000001</v>
      </c>
      <c r="G43" s="19">
        <v>5.0119999999999996</v>
      </c>
      <c r="H43" s="9">
        <f>(G43-F43)</f>
        <v>1.699999999999946E-2</v>
      </c>
      <c r="I43" s="23">
        <f t="shared" si="0"/>
        <v>1.1820383526600515E-2</v>
      </c>
      <c r="J43" s="34">
        <f t="shared" si="1"/>
        <v>2.8820383526599977E-2</v>
      </c>
      <c r="K43" s="8">
        <v>42.6</v>
      </c>
      <c r="L43" s="8" t="s">
        <v>10</v>
      </c>
    </row>
    <row r="44" spans="1:12" s="43" customFormat="1" ht="14.45" customHeight="1" x14ac:dyDescent="0.25">
      <c r="A44" s="37">
        <v>5951</v>
      </c>
      <c r="B44" s="37">
        <v>10</v>
      </c>
      <c r="C44" s="37">
        <v>421</v>
      </c>
      <c r="D44" s="37">
        <f t="shared" si="2"/>
        <v>4</v>
      </c>
      <c r="E44" s="37">
        <f t="shared" si="3"/>
        <v>2026</v>
      </c>
      <c r="F44" s="38">
        <v>36832</v>
      </c>
      <c r="G44" s="38">
        <v>36901</v>
      </c>
      <c r="H44" s="9">
        <f t="shared" ref="H44" si="5">(G44-F44)*0.0008598</f>
        <v>5.9326199999999996E-2</v>
      </c>
      <c r="I44" s="40">
        <f t="shared" si="0"/>
        <v>1.5816006127141534E-2</v>
      </c>
      <c r="J44" s="41">
        <f t="shared" si="1"/>
        <v>7.5142206127141536E-2</v>
      </c>
      <c r="K44" s="42">
        <v>57</v>
      </c>
      <c r="L44" s="42" t="s">
        <v>10</v>
      </c>
    </row>
    <row r="45" spans="1:12" s="32" customFormat="1" ht="14.45" customHeight="1" x14ac:dyDescent="0.25">
      <c r="A45" s="28">
        <v>5951</v>
      </c>
      <c r="B45" s="28">
        <v>10</v>
      </c>
      <c r="C45" s="28">
        <v>431</v>
      </c>
      <c r="D45" s="28">
        <f t="shared" si="2"/>
        <v>4</v>
      </c>
      <c r="E45" s="28">
        <f t="shared" si="3"/>
        <v>2026</v>
      </c>
      <c r="F45" s="35">
        <v>0</v>
      </c>
      <c r="G45" s="35">
        <v>0.1</v>
      </c>
      <c r="H45" s="33">
        <f>G45-F45</f>
        <v>0.1</v>
      </c>
      <c r="I45" s="30">
        <f t="shared" si="0"/>
        <v>1.0571751463931446E-2</v>
      </c>
      <c r="J45" s="36">
        <f t="shared" si="1"/>
        <v>0.11057175146393144</v>
      </c>
      <c r="K45" s="31">
        <v>38.1</v>
      </c>
      <c r="L45" s="31" t="s">
        <v>10</v>
      </c>
    </row>
    <row r="46" spans="1:12" ht="14.45" customHeight="1" x14ac:dyDescent="0.25">
      <c r="A46" s="6">
        <v>5951</v>
      </c>
      <c r="B46" s="6">
        <v>10</v>
      </c>
      <c r="C46" s="6">
        <v>441</v>
      </c>
      <c r="D46" s="6">
        <f t="shared" si="2"/>
        <v>4</v>
      </c>
      <c r="E46" s="6">
        <f t="shared" si="3"/>
        <v>2026</v>
      </c>
      <c r="F46" s="19">
        <v>5.657</v>
      </c>
      <c r="G46" s="19">
        <v>5.657</v>
      </c>
      <c r="H46" s="9">
        <f>G46-F46</f>
        <v>0</v>
      </c>
      <c r="I46" s="23">
        <f t="shared" si="0"/>
        <v>1.0516256705590598E-2</v>
      </c>
      <c r="J46" s="34">
        <f t="shared" si="1"/>
        <v>1.0516256705590598E-2</v>
      </c>
      <c r="K46" s="8">
        <v>37.9</v>
      </c>
      <c r="L46" s="8" t="s">
        <v>10</v>
      </c>
    </row>
    <row r="47" spans="1:12" ht="14.45" customHeight="1" x14ac:dyDescent="0.25">
      <c r="A47" s="6">
        <v>5951</v>
      </c>
      <c r="B47" s="6">
        <v>10</v>
      </c>
      <c r="C47" s="6">
        <v>451</v>
      </c>
      <c r="D47" s="6">
        <f t="shared" si="2"/>
        <v>4</v>
      </c>
      <c r="E47" s="6">
        <f t="shared" si="3"/>
        <v>2026</v>
      </c>
      <c r="F47" s="19">
        <v>43082</v>
      </c>
      <c r="G47" s="19">
        <v>43197</v>
      </c>
      <c r="H47" s="9">
        <f>(G47-F47)*0.0008598</f>
        <v>9.8876999999999993E-2</v>
      </c>
      <c r="I47" s="23">
        <f t="shared" si="0"/>
        <v>1.1376425459873734E-2</v>
      </c>
      <c r="J47" s="34">
        <f t="shared" si="1"/>
        <v>0.11025342545987372</v>
      </c>
      <c r="K47" s="8">
        <v>41</v>
      </c>
      <c r="L47" s="8" t="s">
        <v>10</v>
      </c>
    </row>
    <row r="48" spans="1:12" s="32" customFormat="1" ht="14.45" customHeight="1" x14ac:dyDescent="0.25">
      <c r="A48" s="28">
        <v>5951</v>
      </c>
      <c r="B48" s="28">
        <v>10</v>
      </c>
      <c r="C48" s="28">
        <v>461</v>
      </c>
      <c r="D48" s="28">
        <f t="shared" si="2"/>
        <v>4</v>
      </c>
      <c r="E48" s="28">
        <f t="shared" si="3"/>
        <v>2026</v>
      </c>
      <c r="F48" s="35">
        <v>0</v>
      </c>
      <c r="G48" s="35">
        <v>0.1</v>
      </c>
      <c r="H48" s="33">
        <f>G48-F48</f>
        <v>0.1</v>
      </c>
      <c r="I48" s="30">
        <f t="shared" si="0"/>
        <v>1.1320930701532885E-2</v>
      </c>
      <c r="J48" s="36">
        <f t="shared" si="1"/>
        <v>0.11132093070153289</v>
      </c>
      <c r="K48" s="31">
        <v>40.799999999999997</v>
      </c>
      <c r="L48" s="31" t="s">
        <v>10</v>
      </c>
    </row>
    <row r="49" spans="1:12" s="32" customFormat="1" ht="14.45" customHeight="1" x14ac:dyDescent="0.25">
      <c r="A49" s="28">
        <v>5951</v>
      </c>
      <c r="B49" s="28">
        <v>10</v>
      </c>
      <c r="C49" s="28">
        <v>471</v>
      </c>
      <c r="D49" s="28">
        <f t="shared" si="2"/>
        <v>4</v>
      </c>
      <c r="E49" s="28">
        <f t="shared" si="3"/>
        <v>2026</v>
      </c>
      <c r="F49" s="35">
        <v>0</v>
      </c>
      <c r="G49" s="35">
        <v>0.1</v>
      </c>
      <c r="H49" s="33">
        <f>G49-F49</f>
        <v>0.1</v>
      </c>
      <c r="I49" s="30">
        <f t="shared" si="0"/>
        <v>1.0072298638863818E-2</v>
      </c>
      <c r="J49" s="36">
        <f t="shared" si="1"/>
        <v>0.11007229863886382</v>
      </c>
      <c r="K49" s="31">
        <v>36.299999999999997</v>
      </c>
      <c r="L49" s="31" t="s">
        <v>10</v>
      </c>
    </row>
    <row r="50" spans="1:12" ht="14.45" customHeight="1" x14ac:dyDescent="0.25">
      <c r="A50" s="6">
        <v>5951</v>
      </c>
      <c r="B50" s="6">
        <v>10</v>
      </c>
      <c r="C50" s="6">
        <v>481</v>
      </c>
      <c r="D50" s="6">
        <f t="shared" si="2"/>
        <v>4</v>
      </c>
      <c r="E50" s="6">
        <f t="shared" si="3"/>
        <v>2026</v>
      </c>
      <c r="F50" s="19">
        <v>29655</v>
      </c>
      <c r="G50" s="19">
        <v>29707</v>
      </c>
      <c r="H50" s="9">
        <f>(G50-F50)*0.0008598</f>
        <v>4.4709600000000002E-2</v>
      </c>
      <c r="I50" s="23">
        <f t="shared" si="0"/>
        <v>1.2652804901713227E-2</v>
      </c>
      <c r="J50" s="34">
        <f t="shared" si="1"/>
        <v>5.7362404901713231E-2</v>
      </c>
      <c r="K50" s="8">
        <v>45.6</v>
      </c>
      <c r="L50" s="8" t="s">
        <v>10</v>
      </c>
    </row>
    <row r="51" spans="1:12" ht="14.45" customHeight="1" x14ac:dyDescent="0.25">
      <c r="A51" s="6">
        <v>5951</v>
      </c>
      <c r="B51" s="6">
        <v>10</v>
      </c>
      <c r="C51" s="6">
        <v>491</v>
      </c>
      <c r="D51" s="6">
        <f t="shared" si="2"/>
        <v>4</v>
      </c>
      <c r="E51" s="6">
        <f t="shared" si="3"/>
        <v>2026</v>
      </c>
      <c r="F51" s="19">
        <v>20284</v>
      </c>
      <c r="G51" s="19">
        <v>20284</v>
      </c>
      <c r="H51" s="9">
        <f>(G51-F51)*0.0008598</f>
        <v>0</v>
      </c>
      <c r="I51" s="23">
        <f t="shared" si="0"/>
        <v>1.0544004084761022E-2</v>
      </c>
      <c r="J51" s="34">
        <f t="shared" si="1"/>
        <v>1.0544004084761022E-2</v>
      </c>
      <c r="K51" s="8">
        <v>38</v>
      </c>
      <c r="L51" s="8" t="s">
        <v>10</v>
      </c>
    </row>
    <row r="52" spans="1:12" ht="14.45" customHeight="1" x14ac:dyDescent="0.25">
      <c r="A52" s="6">
        <v>5951</v>
      </c>
      <c r="B52" s="6">
        <v>10</v>
      </c>
      <c r="C52" s="6">
        <v>501</v>
      </c>
      <c r="D52" s="6">
        <f t="shared" si="2"/>
        <v>4</v>
      </c>
      <c r="E52" s="6">
        <f t="shared" si="3"/>
        <v>2026</v>
      </c>
      <c r="F52" s="19">
        <v>15861</v>
      </c>
      <c r="G52" s="19">
        <v>15891</v>
      </c>
      <c r="H52" s="9">
        <f>(G52-F52)*0.0008598</f>
        <v>2.5793999999999997E-2</v>
      </c>
      <c r="I52" s="23">
        <f t="shared" si="0"/>
        <v>1.134867808070331E-2</v>
      </c>
      <c r="J52" s="34">
        <f t="shared" si="1"/>
        <v>3.7142678080703304E-2</v>
      </c>
      <c r="K52" s="8">
        <v>40.9</v>
      </c>
      <c r="L52" s="8" t="s">
        <v>10</v>
      </c>
    </row>
    <row r="53" spans="1:12" ht="14.45" customHeight="1" x14ac:dyDescent="0.25">
      <c r="A53" s="6">
        <v>5951</v>
      </c>
      <c r="B53" s="6">
        <v>10</v>
      </c>
      <c r="C53" s="6">
        <v>511</v>
      </c>
      <c r="D53" s="6">
        <f t="shared" si="2"/>
        <v>4</v>
      </c>
      <c r="E53" s="6">
        <f t="shared" si="3"/>
        <v>2026</v>
      </c>
      <c r="F53" s="19">
        <v>55336</v>
      </c>
      <c r="G53" s="19">
        <v>55524</v>
      </c>
      <c r="H53" s="9">
        <f>(G53-F53)*0.0008598</f>
        <v>0.16164239999999999</v>
      </c>
      <c r="I53" s="23">
        <f t="shared" si="0"/>
        <v>1.1320930701532885E-2</v>
      </c>
      <c r="J53" s="34">
        <f t="shared" si="1"/>
        <v>0.17296333070153289</v>
      </c>
      <c r="K53" s="8">
        <v>40.799999999999997</v>
      </c>
      <c r="L53" s="8" t="s">
        <v>10</v>
      </c>
    </row>
    <row r="54" spans="1:12" s="32" customFormat="1" ht="14.45" customHeight="1" x14ac:dyDescent="0.25">
      <c r="A54" s="28">
        <v>5951</v>
      </c>
      <c r="B54" s="28">
        <v>10</v>
      </c>
      <c r="C54" s="28">
        <v>521</v>
      </c>
      <c r="D54" s="28">
        <f t="shared" si="2"/>
        <v>4</v>
      </c>
      <c r="E54" s="28">
        <f t="shared" si="3"/>
        <v>2026</v>
      </c>
      <c r="F54" s="35">
        <v>0</v>
      </c>
      <c r="G54" s="35">
        <v>0.1</v>
      </c>
      <c r="H54" s="33">
        <f>G54-F54</f>
        <v>0.1</v>
      </c>
      <c r="I54" s="30">
        <f t="shared" si="0"/>
        <v>1.0072298638863818E-2</v>
      </c>
      <c r="J54" s="36">
        <f t="shared" si="1"/>
        <v>0.11007229863886382</v>
      </c>
      <c r="K54" s="31">
        <v>36.299999999999997</v>
      </c>
      <c r="L54" s="31" t="s">
        <v>10</v>
      </c>
    </row>
    <row r="55" spans="1:12" ht="14.45" customHeight="1" x14ac:dyDescent="0.25">
      <c r="A55" s="6">
        <v>5951</v>
      </c>
      <c r="B55" s="6">
        <v>10</v>
      </c>
      <c r="C55" s="6">
        <v>531</v>
      </c>
      <c r="D55" s="6">
        <f t="shared" si="2"/>
        <v>4</v>
      </c>
      <c r="E55" s="6">
        <f t="shared" si="3"/>
        <v>2026</v>
      </c>
      <c r="F55" s="19">
        <v>73033</v>
      </c>
      <c r="G55" s="19">
        <v>73249</v>
      </c>
      <c r="H55" s="9">
        <f t="shared" ref="H55:H62" si="6">(G55-F55)*0.0008598</f>
        <v>0.18571679999999999</v>
      </c>
      <c r="I55" s="23">
        <f t="shared" si="0"/>
        <v>1.7425354119026109E-2</v>
      </c>
      <c r="J55" s="34">
        <f t="shared" si="1"/>
        <v>0.20314215411902609</v>
      </c>
      <c r="K55" s="8">
        <v>62.8</v>
      </c>
      <c r="L55" s="8" t="s">
        <v>10</v>
      </c>
    </row>
    <row r="56" spans="1:12" s="43" customFormat="1" ht="14.45" customHeight="1" x14ac:dyDescent="0.25">
      <c r="A56" s="37">
        <v>5951</v>
      </c>
      <c r="B56" s="37">
        <v>10</v>
      </c>
      <c r="C56" s="37">
        <v>541</v>
      </c>
      <c r="D56" s="37">
        <f t="shared" si="2"/>
        <v>4</v>
      </c>
      <c r="E56" s="37">
        <f t="shared" si="3"/>
        <v>2026</v>
      </c>
      <c r="F56" s="38">
        <v>20289</v>
      </c>
      <c r="G56" s="38">
        <v>20349</v>
      </c>
      <c r="H56" s="39">
        <f t="shared" si="6"/>
        <v>5.1587999999999995E-2</v>
      </c>
      <c r="I56" s="40">
        <f t="shared" si="0"/>
        <v>1.09879621514878E-2</v>
      </c>
      <c r="J56" s="41">
        <f t="shared" si="1"/>
        <v>6.2575962151487793E-2</v>
      </c>
      <c r="K56" s="42">
        <v>39.6</v>
      </c>
      <c r="L56" s="42" t="s">
        <v>10</v>
      </c>
    </row>
    <row r="57" spans="1:12" s="50" customFormat="1" ht="14.45" customHeight="1" x14ac:dyDescent="0.25">
      <c r="A57" s="44">
        <v>5951</v>
      </c>
      <c r="B57" s="44">
        <v>10</v>
      </c>
      <c r="C57" s="44">
        <v>551</v>
      </c>
      <c r="D57" s="44">
        <f t="shared" si="2"/>
        <v>4</v>
      </c>
      <c r="E57" s="44">
        <f t="shared" si="3"/>
        <v>2026</v>
      </c>
      <c r="F57" s="51">
        <v>0</v>
      </c>
      <c r="G57" s="51">
        <v>0.1</v>
      </c>
      <c r="H57" s="46">
        <f>(G57-F57)</f>
        <v>0.1</v>
      </c>
      <c r="I57" s="47">
        <f t="shared" si="0"/>
        <v>1.1542909734896278E-2</v>
      </c>
      <c r="J57" s="48">
        <f t="shared" si="1"/>
        <v>0.11154290973489628</v>
      </c>
      <c r="K57" s="49">
        <v>41.6</v>
      </c>
      <c r="L57" s="49" t="s">
        <v>10</v>
      </c>
    </row>
    <row r="58" spans="1:12" ht="14.45" customHeight="1" x14ac:dyDescent="0.25">
      <c r="A58" s="6">
        <v>5951</v>
      </c>
      <c r="B58" s="6">
        <v>10</v>
      </c>
      <c r="C58" s="6">
        <v>561</v>
      </c>
      <c r="D58" s="6">
        <f t="shared" si="2"/>
        <v>4</v>
      </c>
      <c r="E58" s="6">
        <f t="shared" si="3"/>
        <v>2026</v>
      </c>
      <c r="F58" s="19">
        <v>43572</v>
      </c>
      <c r="G58" s="19">
        <v>43749</v>
      </c>
      <c r="H58" s="9">
        <f t="shared" si="6"/>
        <v>0.1521846</v>
      </c>
      <c r="I58" s="23">
        <f t="shared" si="0"/>
        <v>1.1848130905770939E-2</v>
      </c>
      <c r="J58" s="34">
        <f t="shared" si="1"/>
        <v>0.16403273090577095</v>
      </c>
      <c r="K58" s="8">
        <v>42.7</v>
      </c>
      <c r="L58" s="8" t="s">
        <v>10</v>
      </c>
    </row>
    <row r="59" spans="1:12" ht="14.45" customHeight="1" x14ac:dyDescent="0.25">
      <c r="A59" s="6">
        <v>5951</v>
      </c>
      <c r="B59" s="6">
        <v>10</v>
      </c>
      <c r="C59" s="6">
        <v>571</v>
      </c>
      <c r="D59" s="6">
        <f t="shared" si="2"/>
        <v>4</v>
      </c>
      <c r="E59" s="6">
        <f t="shared" si="3"/>
        <v>2026</v>
      </c>
      <c r="F59" s="19">
        <v>7604</v>
      </c>
      <c r="G59" s="19">
        <v>7604</v>
      </c>
      <c r="H59" s="9">
        <f t="shared" si="6"/>
        <v>0</v>
      </c>
      <c r="I59" s="23">
        <f t="shared" si="0"/>
        <v>1.0183288155545513E-2</v>
      </c>
      <c r="J59" s="34">
        <f t="shared" si="1"/>
        <v>1.0183288155545513E-2</v>
      </c>
      <c r="K59" s="8">
        <v>36.700000000000003</v>
      </c>
      <c r="L59" s="8" t="s">
        <v>10</v>
      </c>
    </row>
    <row r="60" spans="1:12" ht="14.45" customHeight="1" x14ac:dyDescent="0.25">
      <c r="A60" s="6">
        <v>5951</v>
      </c>
      <c r="B60" s="6">
        <v>10</v>
      </c>
      <c r="C60" s="6">
        <v>581</v>
      </c>
      <c r="D60" s="6">
        <f t="shared" si="2"/>
        <v>4</v>
      </c>
      <c r="E60" s="6">
        <f t="shared" si="3"/>
        <v>2026</v>
      </c>
      <c r="F60" s="19">
        <v>29302</v>
      </c>
      <c r="G60" s="19">
        <v>29311</v>
      </c>
      <c r="H60" s="9">
        <f t="shared" si="6"/>
        <v>7.7381999999999998E-3</v>
      </c>
      <c r="I60" s="23">
        <f t="shared" si="0"/>
        <v>1.8146785977457128E-2</v>
      </c>
      <c r="J60" s="34">
        <f t="shared" si="1"/>
        <v>2.5884985977457128E-2</v>
      </c>
      <c r="K60" s="8">
        <v>65.400000000000006</v>
      </c>
      <c r="L60" s="8" t="s">
        <v>10</v>
      </c>
    </row>
    <row r="61" spans="1:12" s="43" customFormat="1" ht="14.45" customHeight="1" x14ac:dyDescent="0.25">
      <c r="A61" s="37">
        <v>5951</v>
      </c>
      <c r="B61" s="37">
        <v>10</v>
      </c>
      <c r="C61" s="37">
        <v>591</v>
      </c>
      <c r="D61" s="37">
        <f t="shared" si="2"/>
        <v>4</v>
      </c>
      <c r="E61" s="37">
        <f t="shared" si="3"/>
        <v>2026</v>
      </c>
      <c r="F61" s="38">
        <v>35660</v>
      </c>
      <c r="G61" s="38">
        <v>35897</v>
      </c>
      <c r="H61" s="39">
        <f t="shared" si="6"/>
        <v>0.2037726</v>
      </c>
      <c r="I61" s="40">
        <f t="shared" si="0"/>
        <v>1.0932467393146954E-2</v>
      </c>
      <c r="J61" s="41">
        <f t="shared" si="1"/>
        <v>0.21470506739314696</v>
      </c>
      <c r="K61" s="42">
        <v>39.4</v>
      </c>
      <c r="L61" s="42" t="s">
        <v>10</v>
      </c>
    </row>
    <row r="62" spans="1:12" s="43" customFormat="1" ht="14.45" customHeight="1" x14ac:dyDescent="0.25">
      <c r="A62" s="37">
        <v>5951</v>
      </c>
      <c r="B62" s="37">
        <v>10</v>
      </c>
      <c r="C62" s="37">
        <v>601</v>
      </c>
      <c r="D62" s="37">
        <f t="shared" si="2"/>
        <v>4</v>
      </c>
      <c r="E62" s="37">
        <f t="shared" si="3"/>
        <v>2026</v>
      </c>
      <c r="F62" s="38">
        <v>0</v>
      </c>
      <c r="G62" s="38">
        <v>0</v>
      </c>
      <c r="H62" s="39">
        <f t="shared" si="6"/>
        <v>0</v>
      </c>
      <c r="I62" s="40">
        <f t="shared" si="0"/>
        <v>1.1542909734896278E-2</v>
      </c>
      <c r="J62" s="41">
        <f t="shared" si="1"/>
        <v>1.1542909734896278E-2</v>
      </c>
      <c r="K62" s="42">
        <v>41.6</v>
      </c>
      <c r="L62" s="42" t="s">
        <v>10</v>
      </c>
    </row>
    <row r="63" spans="1:12" ht="14.45" customHeight="1" x14ac:dyDescent="0.25">
      <c r="A63" s="6">
        <v>5951</v>
      </c>
      <c r="B63" s="6">
        <v>10</v>
      </c>
      <c r="C63" s="6">
        <v>611</v>
      </c>
      <c r="D63" s="6">
        <f t="shared" si="2"/>
        <v>4</v>
      </c>
      <c r="E63" s="6">
        <f t="shared" si="3"/>
        <v>2026</v>
      </c>
      <c r="F63" s="19">
        <v>1.5</v>
      </c>
      <c r="G63" s="19">
        <v>1.5</v>
      </c>
      <c r="H63" s="9">
        <f>G63-F63</f>
        <v>0</v>
      </c>
      <c r="I63" s="23">
        <f t="shared" si="0"/>
        <v>1.1848130905770939E-2</v>
      </c>
      <c r="J63" s="34">
        <f t="shared" si="1"/>
        <v>1.1848130905770939E-2</v>
      </c>
      <c r="K63" s="8">
        <v>42.7</v>
      </c>
      <c r="L63" s="8" t="s">
        <v>10</v>
      </c>
    </row>
    <row r="64" spans="1:12" ht="14.45" customHeight="1" x14ac:dyDescent="0.25">
      <c r="A64" s="6">
        <v>5951</v>
      </c>
      <c r="B64" s="6">
        <v>10</v>
      </c>
      <c r="C64" s="6">
        <v>621</v>
      </c>
      <c r="D64" s="6">
        <f t="shared" si="2"/>
        <v>4</v>
      </c>
      <c r="E64" s="6">
        <f t="shared" si="3"/>
        <v>2026</v>
      </c>
      <c r="F64" s="19">
        <v>24507</v>
      </c>
      <c r="G64" s="19">
        <v>24510</v>
      </c>
      <c r="H64" s="9">
        <f>(G64-F64)*0.0008598</f>
        <v>2.5793999999999999E-3</v>
      </c>
      <c r="I64" s="23">
        <f t="shared" si="0"/>
        <v>1.0238782913886361E-2</v>
      </c>
      <c r="J64" s="34">
        <f t="shared" si="1"/>
        <v>1.281818291388636E-2</v>
      </c>
      <c r="K64" s="8">
        <v>36.9</v>
      </c>
      <c r="L64" s="8" t="s">
        <v>10</v>
      </c>
    </row>
    <row r="65" spans="1:12" ht="14.45" customHeight="1" x14ac:dyDescent="0.25">
      <c r="A65" s="6">
        <v>5951</v>
      </c>
      <c r="B65" s="6">
        <v>10</v>
      </c>
      <c r="C65" s="6">
        <v>631</v>
      </c>
      <c r="D65" s="6">
        <f t="shared" si="2"/>
        <v>4</v>
      </c>
      <c r="E65" s="6">
        <f t="shared" si="3"/>
        <v>2026</v>
      </c>
      <c r="F65" s="19">
        <v>10.959</v>
      </c>
      <c r="G65" s="19">
        <v>11.063000000000001</v>
      </c>
      <c r="H65" s="9">
        <f>G65-F65</f>
        <v>0.10400000000000098</v>
      </c>
      <c r="I65" s="23">
        <f t="shared" si="0"/>
        <v>1.8119038598286702E-2</v>
      </c>
      <c r="J65" s="34">
        <f t="shared" si="1"/>
        <v>0.12211903859828768</v>
      </c>
      <c r="K65" s="8">
        <v>65.3</v>
      </c>
      <c r="L65" s="8" t="s">
        <v>10</v>
      </c>
    </row>
    <row r="66" spans="1:12" ht="14.45" customHeight="1" x14ac:dyDescent="0.25">
      <c r="A66" s="6">
        <v>5951</v>
      </c>
      <c r="B66" s="6">
        <v>10</v>
      </c>
      <c r="C66" s="6">
        <v>641</v>
      </c>
      <c r="D66" s="6">
        <f t="shared" si="2"/>
        <v>4</v>
      </c>
      <c r="E66" s="6">
        <f t="shared" si="3"/>
        <v>2026</v>
      </c>
      <c r="F66" s="19">
        <v>0.2</v>
      </c>
      <c r="G66" s="19">
        <v>0.2</v>
      </c>
      <c r="H66" s="9">
        <f>(G66-F66)</f>
        <v>0</v>
      </c>
      <c r="I66" s="23">
        <f t="shared" si="0"/>
        <v>1.1015709530658226E-2</v>
      </c>
      <c r="J66" s="34">
        <f t="shared" si="1"/>
        <v>1.1015709530658226E-2</v>
      </c>
      <c r="K66" s="8">
        <v>39.700000000000003</v>
      </c>
      <c r="L66" s="8" t="s">
        <v>10</v>
      </c>
    </row>
    <row r="67" spans="1:12" ht="14.45" customHeight="1" x14ac:dyDescent="0.25">
      <c r="A67" s="6">
        <v>5951</v>
      </c>
      <c r="B67" s="6">
        <v>10</v>
      </c>
      <c r="C67" s="6">
        <v>651</v>
      </c>
      <c r="D67" s="6">
        <f t="shared" si="2"/>
        <v>4</v>
      </c>
      <c r="E67" s="6">
        <f t="shared" si="3"/>
        <v>2026</v>
      </c>
      <c r="F67" s="19">
        <v>46813</v>
      </c>
      <c r="G67" s="19">
        <v>46878</v>
      </c>
      <c r="H67" s="9">
        <f>(G67-F67)*0.0008598</f>
        <v>5.5886999999999999E-2</v>
      </c>
      <c r="I67" s="23">
        <f t="shared" si="0"/>
        <v>1.1515162355725854E-2</v>
      </c>
      <c r="J67" s="34">
        <f t="shared" si="1"/>
        <v>6.7402162355725853E-2</v>
      </c>
      <c r="K67" s="8">
        <v>41.5</v>
      </c>
      <c r="L67" s="8" t="s">
        <v>10</v>
      </c>
    </row>
    <row r="68" spans="1:12" s="43" customFormat="1" ht="14.45" customHeight="1" x14ac:dyDescent="0.25">
      <c r="A68" s="37">
        <v>5951</v>
      </c>
      <c r="B68" s="37">
        <v>10</v>
      </c>
      <c r="C68" s="37">
        <v>661</v>
      </c>
      <c r="D68" s="37">
        <f t="shared" si="2"/>
        <v>4</v>
      </c>
      <c r="E68" s="37">
        <f t="shared" si="3"/>
        <v>2026</v>
      </c>
      <c r="F68" s="38">
        <v>0.28299999999999997</v>
      </c>
      <c r="G68" s="38">
        <v>0.28299999999999997</v>
      </c>
      <c r="H68" s="9">
        <f>(G68-F68)</f>
        <v>0</v>
      </c>
      <c r="I68" s="40">
        <f t="shared" ref="I68:I80" si="7">$J$82*(K68/$J$85)</f>
        <v>1.1820383526600515E-2</v>
      </c>
      <c r="J68" s="41">
        <f t="shared" ref="J68:J80" si="8">H68+I68</f>
        <v>1.1820383526600515E-2</v>
      </c>
      <c r="K68" s="42">
        <v>42.6</v>
      </c>
      <c r="L68" s="42" t="s">
        <v>10</v>
      </c>
    </row>
    <row r="69" spans="1:12" s="43" customFormat="1" ht="14.45" customHeight="1" x14ac:dyDescent="0.25">
      <c r="A69" s="37">
        <v>5951</v>
      </c>
      <c r="B69" s="37">
        <v>10</v>
      </c>
      <c r="C69" s="37">
        <v>671</v>
      </c>
      <c r="D69" s="37">
        <f t="shared" ref="D69:D80" si="9">D68</f>
        <v>4</v>
      </c>
      <c r="E69" s="37">
        <f t="shared" ref="E69:E80" si="10">(E68)</f>
        <v>2026</v>
      </c>
      <c r="F69" s="38">
        <v>20634</v>
      </c>
      <c r="G69" s="38">
        <v>20716</v>
      </c>
      <c r="H69" s="9">
        <f t="shared" ref="H69" si="11">(G69-F69)*0.0008598</f>
        <v>7.05036E-2</v>
      </c>
      <c r="I69" s="40">
        <f t="shared" si="7"/>
        <v>1.0183288155545513E-2</v>
      </c>
      <c r="J69" s="41">
        <f t="shared" si="8"/>
        <v>8.0686888155545505E-2</v>
      </c>
      <c r="K69" s="42">
        <v>36.700000000000003</v>
      </c>
      <c r="L69" s="42" t="s">
        <v>10</v>
      </c>
    </row>
    <row r="70" spans="1:12" s="50" customFormat="1" ht="14.45" customHeight="1" x14ac:dyDescent="0.25">
      <c r="A70" s="44">
        <v>5951</v>
      </c>
      <c r="B70" s="44">
        <v>10</v>
      </c>
      <c r="C70" s="44">
        <v>681</v>
      </c>
      <c r="D70" s="44">
        <f t="shared" si="9"/>
        <v>4</v>
      </c>
      <c r="E70" s="44">
        <f t="shared" si="10"/>
        <v>2026</v>
      </c>
      <c r="F70" s="45">
        <v>0</v>
      </c>
      <c r="G70" s="45">
        <v>0.1</v>
      </c>
      <c r="H70" s="46">
        <f>(G70-F70)</f>
        <v>0.1</v>
      </c>
      <c r="I70" s="47">
        <f t="shared" si="7"/>
        <v>1.3207752485121701E-2</v>
      </c>
      <c r="J70" s="48">
        <f t="shared" si="8"/>
        <v>0.1132077524851217</v>
      </c>
      <c r="K70" s="49">
        <v>47.6</v>
      </c>
      <c r="L70" s="49" t="s">
        <v>10</v>
      </c>
    </row>
    <row r="71" spans="1:12" s="58" customFormat="1" ht="14.45" customHeight="1" x14ac:dyDescent="0.25">
      <c r="A71" s="52">
        <v>5951</v>
      </c>
      <c r="B71" s="52">
        <v>10</v>
      </c>
      <c r="C71" s="52">
        <v>691</v>
      </c>
      <c r="D71" s="52">
        <f t="shared" si="9"/>
        <v>4</v>
      </c>
      <c r="E71" s="52">
        <f t="shared" si="10"/>
        <v>2026</v>
      </c>
      <c r="F71" s="53">
        <v>0</v>
      </c>
      <c r="G71" s="53">
        <v>0</v>
      </c>
      <c r="H71" s="54">
        <f>G71-F71</f>
        <v>0</v>
      </c>
      <c r="I71" s="55">
        <f t="shared" si="7"/>
        <v>1.0932467393146954E-2</v>
      </c>
      <c r="J71" s="56">
        <f t="shared" si="8"/>
        <v>1.0932467393146954E-2</v>
      </c>
      <c r="K71" s="57">
        <v>39.4</v>
      </c>
      <c r="L71" s="57" t="s">
        <v>10</v>
      </c>
    </row>
    <row r="72" spans="1:12" ht="14.45" customHeight="1" x14ac:dyDescent="0.25">
      <c r="A72" s="6">
        <v>5951</v>
      </c>
      <c r="B72" s="6">
        <v>10</v>
      </c>
      <c r="C72" s="6">
        <v>701</v>
      </c>
      <c r="D72" s="6">
        <f t="shared" si="9"/>
        <v>4</v>
      </c>
      <c r="E72" s="6">
        <f t="shared" si="10"/>
        <v>2026</v>
      </c>
      <c r="F72" s="19">
        <v>8107</v>
      </c>
      <c r="G72" s="19">
        <v>8107</v>
      </c>
      <c r="H72" s="9">
        <f>(G72-F72)*0.0008598</f>
        <v>0</v>
      </c>
      <c r="I72" s="23">
        <f t="shared" si="7"/>
        <v>1.1542909734896278E-2</v>
      </c>
      <c r="J72" s="34">
        <f t="shared" si="8"/>
        <v>1.1542909734896278E-2</v>
      </c>
      <c r="K72" s="8">
        <v>41.6</v>
      </c>
      <c r="L72" s="8" t="s">
        <v>10</v>
      </c>
    </row>
    <row r="73" spans="1:12" s="43" customFormat="1" ht="14.45" customHeight="1" x14ac:dyDescent="0.25">
      <c r="A73" s="37">
        <v>5951</v>
      </c>
      <c r="B73" s="37">
        <v>10</v>
      </c>
      <c r="C73" s="37">
        <v>711</v>
      </c>
      <c r="D73" s="37">
        <f t="shared" si="9"/>
        <v>4</v>
      </c>
      <c r="E73" s="37">
        <f t="shared" si="10"/>
        <v>2026</v>
      </c>
      <c r="F73" s="38">
        <v>6.3</v>
      </c>
      <c r="G73" s="38">
        <v>6.4</v>
      </c>
      <c r="H73" s="39">
        <f>G73-F73</f>
        <v>0.10000000000000053</v>
      </c>
      <c r="I73" s="40">
        <f t="shared" si="7"/>
        <v>1.1875878284941362E-2</v>
      </c>
      <c r="J73" s="41">
        <f t="shared" si="8"/>
        <v>0.11187587828494189</v>
      </c>
      <c r="K73" s="42">
        <v>42.8</v>
      </c>
      <c r="L73" s="42" t="s">
        <v>10</v>
      </c>
    </row>
    <row r="74" spans="1:12" ht="14.45" customHeight="1" x14ac:dyDescent="0.25">
      <c r="A74" s="6">
        <v>5951</v>
      </c>
      <c r="B74" s="6">
        <v>10</v>
      </c>
      <c r="C74" s="6">
        <v>721</v>
      </c>
      <c r="D74" s="6">
        <f t="shared" si="9"/>
        <v>4</v>
      </c>
      <c r="E74" s="6">
        <f t="shared" si="10"/>
        <v>2026</v>
      </c>
      <c r="F74" s="19">
        <v>8629</v>
      </c>
      <c r="G74" s="19">
        <v>8640</v>
      </c>
      <c r="H74" s="9">
        <f>(G74-F74)*0.0008598</f>
        <v>9.4577999999999988E-3</v>
      </c>
      <c r="I74" s="23">
        <f t="shared" si="7"/>
        <v>1.0183288155545513E-2</v>
      </c>
      <c r="J74" s="34">
        <f t="shared" si="8"/>
        <v>1.9641088155545511E-2</v>
      </c>
      <c r="K74" s="8">
        <v>36.700000000000003</v>
      </c>
      <c r="L74" s="8" t="s">
        <v>10</v>
      </c>
    </row>
    <row r="75" spans="1:12" s="50" customFormat="1" ht="14.45" customHeight="1" x14ac:dyDescent="0.25">
      <c r="A75" s="44">
        <v>5951</v>
      </c>
      <c r="B75" s="44">
        <v>10</v>
      </c>
      <c r="C75" s="44">
        <v>731</v>
      </c>
      <c r="D75" s="44">
        <f t="shared" si="9"/>
        <v>4</v>
      </c>
      <c r="E75" s="44">
        <f t="shared" si="10"/>
        <v>2026</v>
      </c>
      <c r="F75" s="51">
        <v>0</v>
      </c>
      <c r="G75" s="51">
        <v>0.1</v>
      </c>
      <c r="H75" s="46">
        <f>(G75-F75)</f>
        <v>0.1</v>
      </c>
      <c r="I75" s="47">
        <f t="shared" si="7"/>
        <v>1.3263247243462548E-2</v>
      </c>
      <c r="J75" s="48">
        <f t="shared" si="8"/>
        <v>0.11326324724346255</v>
      </c>
      <c r="K75" s="49">
        <v>47.8</v>
      </c>
      <c r="L75" s="49" t="s">
        <v>10</v>
      </c>
    </row>
    <row r="76" spans="1:12" s="32" customFormat="1" ht="15" x14ac:dyDescent="0.25">
      <c r="A76" s="28">
        <v>5951</v>
      </c>
      <c r="B76" s="28">
        <v>10</v>
      </c>
      <c r="C76" s="28">
        <v>741</v>
      </c>
      <c r="D76" s="28">
        <f t="shared" si="9"/>
        <v>4</v>
      </c>
      <c r="E76" s="28">
        <f t="shared" si="10"/>
        <v>2026</v>
      </c>
      <c r="F76" s="35">
        <v>0</v>
      </c>
      <c r="G76" s="35">
        <v>0.1</v>
      </c>
      <c r="H76" s="33">
        <f>G76-F76</f>
        <v>0.1</v>
      </c>
      <c r="I76" s="30">
        <f t="shared" si="7"/>
        <v>1.1015709530658226E-2</v>
      </c>
      <c r="J76" s="36">
        <f t="shared" si="8"/>
        <v>0.11101570953065823</v>
      </c>
      <c r="K76" s="31">
        <v>39.700000000000003</v>
      </c>
      <c r="L76" s="31" t="s">
        <v>10</v>
      </c>
    </row>
    <row r="77" spans="1:12" ht="14.45" customHeight="1" x14ac:dyDescent="0.25">
      <c r="A77" s="6">
        <v>5951</v>
      </c>
      <c r="B77" s="6">
        <v>10</v>
      </c>
      <c r="C77" s="6">
        <v>751</v>
      </c>
      <c r="D77" s="6">
        <f t="shared" si="9"/>
        <v>4</v>
      </c>
      <c r="E77" s="6">
        <f t="shared" si="10"/>
        <v>2026</v>
      </c>
      <c r="F77" s="19">
        <v>50699</v>
      </c>
      <c r="G77" s="19">
        <v>50896</v>
      </c>
      <c r="H77" s="9">
        <f>(G77-F77)*0.0008598</f>
        <v>0.16938059999999999</v>
      </c>
      <c r="I77" s="23">
        <f t="shared" si="7"/>
        <v>1.1515162355725854E-2</v>
      </c>
      <c r="J77" s="34">
        <f t="shared" si="8"/>
        <v>0.18089576235572585</v>
      </c>
      <c r="K77" s="8">
        <v>41.5</v>
      </c>
      <c r="L77" s="8" t="s">
        <v>10</v>
      </c>
    </row>
    <row r="78" spans="1:12" s="43" customFormat="1" ht="14.45" customHeight="1" x14ac:dyDescent="0.25">
      <c r="A78" s="37">
        <v>5951</v>
      </c>
      <c r="B78" s="37">
        <v>10</v>
      </c>
      <c r="C78" s="37">
        <v>761</v>
      </c>
      <c r="D78" s="37">
        <f t="shared" si="9"/>
        <v>4</v>
      </c>
      <c r="E78" s="37">
        <f t="shared" si="10"/>
        <v>2026</v>
      </c>
      <c r="F78" s="38">
        <v>6.5</v>
      </c>
      <c r="G78" s="38">
        <v>6.6</v>
      </c>
      <c r="H78" s="39">
        <f>G78-F78</f>
        <v>9.9999999999999645E-2</v>
      </c>
      <c r="I78" s="40">
        <f t="shared" si="7"/>
        <v>1.1764888768259665E-2</v>
      </c>
      <c r="J78" s="41">
        <f t="shared" si="8"/>
        <v>0.11176488876825931</v>
      </c>
      <c r="K78" s="42">
        <v>42.4</v>
      </c>
      <c r="L78" s="42" t="s">
        <v>10</v>
      </c>
    </row>
    <row r="79" spans="1:12" s="32" customFormat="1" ht="14.45" customHeight="1" x14ac:dyDescent="0.25">
      <c r="A79" s="28">
        <v>5951</v>
      </c>
      <c r="B79" s="28">
        <v>10</v>
      </c>
      <c r="C79" s="28">
        <v>771</v>
      </c>
      <c r="D79" s="28">
        <f t="shared" si="9"/>
        <v>4</v>
      </c>
      <c r="E79" s="28">
        <f t="shared" si="10"/>
        <v>2026</v>
      </c>
      <c r="F79" s="35">
        <v>0</v>
      </c>
      <c r="G79" s="35">
        <v>0.1</v>
      </c>
      <c r="H79" s="33">
        <f>G79-F79</f>
        <v>0.1</v>
      </c>
      <c r="I79" s="30">
        <f t="shared" si="7"/>
        <v>1.0155540776375089E-2</v>
      </c>
      <c r="J79" s="36">
        <f t="shared" si="8"/>
        <v>0.1101555407763751</v>
      </c>
      <c r="K79" s="31">
        <v>36.6</v>
      </c>
      <c r="L79" s="31" t="s">
        <v>10</v>
      </c>
    </row>
    <row r="80" spans="1:12" ht="14.45" customHeight="1" x14ac:dyDescent="0.25">
      <c r="A80" s="6">
        <v>5951</v>
      </c>
      <c r="B80" s="6">
        <v>10</v>
      </c>
      <c r="C80" s="6">
        <v>781</v>
      </c>
      <c r="D80" s="6">
        <f t="shared" si="9"/>
        <v>4</v>
      </c>
      <c r="E80" s="6">
        <f t="shared" si="10"/>
        <v>2026</v>
      </c>
      <c r="F80" s="19">
        <v>40975</v>
      </c>
      <c r="G80" s="19">
        <v>40975</v>
      </c>
      <c r="H80" s="9">
        <f>(G80-F80)*0.0008598</f>
        <v>0</v>
      </c>
      <c r="I80" s="23">
        <f t="shared" si="7"/>
        <v>1.3318742001803397E-2</v>
      </c>
      <c r="J80" s="34">
        <f t="shared" si="8"/>
        <v>1.3318742001803397E-2</v>
      </c>
      <c r="K80" s="19">
        <v>48</v>
      </c>
      <c r="L80" s="8" t="s">
        <v>10</v>
      </c>
    </row>
    <row r="81" spans="1:12" ht="15" x14ac:dyDescent="0.25">
      <c r="A81" s="7"/>
      <c r="B81" s="7"/>
      <c r="C81" s="7"/>
      <c r="D81" s="7"/>
      <c r="E81" s="7"/>
      <c r="F81" s="7"/>
      <c r="G81" s="7"/>
      <c r="H81" s="10">
        <f>SUM(H3:H80)</f>
        <v>5.9681262600000027</v>
      </c>
      <c r="I81" s="10">
        <f>SUM(I3:I80)</f>
        <v>1.2308737399999972</v>
      </c>
      <c r="J81" s="10">
        <f>SUM(J3:J80)</f>
        <v>7.1990000000000016</v>
      </c>
      <c r="K81" s="7">
        <f>SUM(K3:K80)</f>
        <v>4435.9999999999991</v>
      </c>
      <c r="L81" s="7"/>
    </row>
    <row r="82" spans="1:12" ht="15" x14ac:dyDescent="0.25">
      <c r="A82"/>
      <c r="B82"/>
      <c r="C82"/>
      <c r="D82"/>
      <c r="E82"/>
      <c r="F82"/>
      <c r="G82"/>
      <c r="H82" s="21"/>
      <c r="I82" s="11" t="s">
        <v>11</v>
      </c>
      <c r="J82" s="12">
        <f>J83-H81</f>
        <v>1.2308737399999972</v>
      </c>
      <c r="K82" s="13" t="s">
        <v>12</v>
      </c>
      <c r="L82" s="14"/>
    </row>
    <row r="83" spans="1:12" ht="15" x14ac:dyDescent="0.25">
      <c r="A83"/>
      <c r="B83"/>
      <c r="C83"/>
      <c r="D83"/>
      <c r="E83"/>
      <c r="F83"/>
      <c r="G83" s="26"/>
      <c r="H83" s="21"/>
      <c r="I83" s="15" t="s">
        <v>13</v>
      </c>
      <c r="J83" s="16">
        <v>7.1989999999999998</v>
      </c>
      <c r="K83" s="13" t="s">
        <v>12</v>
      </c>
    </row>
    <row r="84" spans="1:12" ht="15" x14ac:dyDescent="0.25">
      <c r="A84"/>
      <c r="B84"/>
      <c r="C84"/>
      <c r="D84"/>
      <c r="E84"/>
      <c r="F84"/>
      <c r="H84" s="21"/>
      <c r="I84" s="17" t="s">
        <v>14</v>
      </c>
      <c r="J84" s="25">
        <f>H81</f>
        <v>5.9681262600000027</v>
      </c>
      <c r="K84" s="13" t="s">
        <v>12</v>
      </c>
    </row>
    <row r="85" spans="1:12" ht="15" x14ac:dyDescent="0.25">
      <c r="A85"/>
      <c r="B85"/>
      <c r="C85"/>
      <c r="D85"/>
      <c r="E85"/>
      <c r="F85"/>
      <c r="G85"/>
      <c r="H85" s="21"/>
      <c r="I85" s="17" t="s">
        <v>15</v>
      </c>
      <c r="J85" s="18">
        <v>4436</v>
      </c>
      <c r="K85" s="13" t="s">
        <v>16</v>
      </c>
    </row>
    <row r="86" spans="1:12" ht="15" x14ac:dyDescent="0.25">
      <c r="A86"/>
      <c r="B86"/>
      <c r="C86"/>
      <c r="D86"/>
      <c r="E86"/>
      <c r="F86"/>
      <c r="G86"/>
      <c r="H86" s="21"/>
      <c r="I86" s="17"/>
      <c r="J86" s="18"/>
      <c r="K86" s="13"/>
    </row>
    <row r="87" spans="1:12" x14ac:dyDescent="0.25">
      <c r="B87" s="24" t="s">
        <v>17</v>
      </c>
      <c r="K87" s="24" t="s">
        <v>18</v>
      </c>
    </row>
  </sheetData>
  <mergeCells count="1">
    <mergeCell ref="A1:M1"/>
  </mergeCells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>Home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Максим</dc:creator>
  <cp:keywords/>
  <dc:description/>
  <cp:lastModifiedBy>Шиповской Кирилл Иванович</cp:lastModifiedBy>
  <cp:revision/>
  <cp:lastPrinted>2024-11-27T11:15:31Z</cp:lastPrinted>
  <dcterms:created xsi:type="dcterms:W3CDTF">2015-03-15T10:37:38Z</dcterms:created>
  <dcterms:modified xsi:type="dcterms:W3CDTF">2026-04-27T07:36:47Z</dcterms:modified>
  <cp:category/>
  <cp:contentStatus/>
</cp:coreProperties>
</file>