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povskoyKI\Desktop\ЖУ - Теплосети\Апрель 2026\"/>
    </mc:Choice>
  </mc:AlternateContent>
  <bookViews>
    <workbookView xWindow="-120" yWindow="-120" windowWidth="29040" windowHeight="15720"/>
  </bookViews>
  <sheets>
    <sheet name="Лист2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2" l="1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H24" i="2"/>
  <c r="G6" i="2" s="1"/>
  <c r="H20" i="2"/>
  <c r="D5" i="2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4" i="2"/>
  <c r="H10" i="2" l="1"/>
  <c r="H18" i="2"/>
  <c r="G15" i="2"/>
  <c r="G4" i="2"/>
  <c r="H9" i="2"/>
  <c r="G19" i="2"/>
  <c r="G8" i="2"/>
  <c r="H16" i="2"/>
  <c r="H8" i="2"/>
  <c r="G13" i="2"/>
  <c r="G18" i="2"/>
  <c r="H15" i="2"/>
  <c r="H7" i="2"/>
  <c r="G10" i="2"/>
  <c r="G7" i="2"/>
  <c r="G17" i="2"/>
  <c r="G9" i="2"/>
  <c r="H6" i="2"/>
  <c r="G14" i="2"/>
  <c r="H5" i="2"/>
  <c r="G12" i="2"/>
  <c r="H4" i="2"/>
  <c r="H12" i="2"/>
  <c r="H17" i="2"/>
  <c r="H14" i="2"/>
  <c r="G5" i="2"/>
  <c r="H13" i="2"/>
  <c r="G16" i="2"/>
  <c r="G11" i="2"/>
  <c r="H19" i="2"/>
  <c r="H11" i="2"/>
  <c r="F20" i="2"/>
  <c r="G20" i="2" l="1"/>
</calcChain>
</file>

<file path=xl/sharedStrings.xml><?xml version="1.0" encoding="utf-8"?>
<sst xmlns="http://schemas.openxmlformats.org/spreadsheetml/2006/main" count="37" uniqueCount="20">
  <si>
    <t>G4</t>
  </si>
  <si>
    <t>D4</t>
  </si>
  <si>
    <t>K4</t>
  </si>
  <si>
    <t>MES4</t>
  </si>
  <si>
    <t>GOD4</t>
  </si>
  <si>
    <t>Vi*</t>
  </si>
  <si>
    <t>Vои*</t>
  </si>
  <si>
    <t>RAZ4</t>
  </si>
  <si>
    <t>Si</t>
  </si>
  <si>
    <t>PRIM</t>
  </si>
  <si>
    <t>кв.м.</t>
  </si>
  <si>
    <t>Итого по ОДПУ:</t>
  </si>
  <si>
    <t>Гкал</t>
  </si>
  <si>
    <t>МОП:</t>
  </si>
  <si>
    <t>кв.м</t>
  </si>
  <si>
    <t>Факт.потр.:</t>
  </si>
  <si>
    <t>Об.площ.:</t>
  </si>
  <si>
    <t>Директор</t>
  </si>
  <si>
    <t>Шарапов О.Н.</t>
  </si>
  <si>
    <t>Адрес МКД: пер. Макаренко, 8, расчетный период с 24.03.2026 по 03.04.2026г.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</si>
</sst>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2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workbookViewId="0">
      <selection activeCell="H23" sqref="H23"/>
    </sheetView>
  </sheetViews>
  <sheetFormatPr defaultRowHeight="12.75" x14ac:dyDescent="0.2"/>
  <cols>
    <col min="6" max="6" width="13.140625" customWidth="1"/>
    <col min="7" max="7" width="15.5703125" customWidth="1"/>
    <col min="8" max="8" width="12.7109375" customWidth="1"/>
    <col min="13" max="13" width="16.28515625" customWidth="1"/>
  </cols>
  <sheetData>
    <row r="1" spans="1:10" ht="15" x14ac:dyDescent="0.2">
      <c r="A1" s="15" t="s">
        <v>19</v>
      </c>
      <c r="B1" s="15"/>
      <c r="C1" s="15"/>
      <c r="D1" s="15"/>
      <c r="E1" s="15"/>
      <c r="F1" s="15"/>
      <c r="G1" s="15"/>
      <c r="H1" s="15"/>
      <c r="I1" s="16"/>
      <c r="J1" s="16"/>
    </row>
    <row r="2" spans="1:10" ht="15" x14ac:dyDescent="0.25">
      <c r="A2" s="1"/>
      <c r="B2" s="1"/>
      <c r="C2" s="1"/>
      <c r="D2" s="1"/>
      <c r="E2" s="1"/>
      <c r="F2" s="1"/>
      <c r="G2" s="1"/>
      <c r="H2" s="1"/>
      <c r="I2" s="1"/>
    </row>
    <row r="3" spans="1:10" ht="15" x14ac:dyDescent="0.2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4" t="s">
        <v>5</v>
      </c>
      <c r="G3" s="4" t="s">
        <v>6</v>
      </c>
      <c r="H3" s="7" t="s">
        <v>7</v>
      </c>
      <c r="I3" s="3" t="s">
        <v>8</v>
      </c>
      <c r="J3" s="3" t="s">
        <v>9</v>
      </c>
    </row>
    <row r="4" spans="1:10" ht="15" x14ac:dyDescent="0.25">
      <c r="A4" s="5">
        <v>5917</v>
      </c>
      <c r="B4" s="5">
        <v>8</v>
      </c>
      <c r="C4" s="5">
        <v>11</v>
      </c>
      <c r="D4" s="5">
        <v>4</v>
      </c>
      <c r="E4" s="5">
        <v>2026</v>
      </c>
      <c r="F4" s="5">
        <f>$H$22/SUM($H$25+$H$23)*I4</f>
        <v>0.31698860144712065</v>
      </c>
      <c r="G4" s="5">
        <f>I4*SUM($H$22-$H$24)/$H$25</f>
        <v>2.5603578520742278E-2</v>
      </c>
      <c r="H4" s="5">
        <f>F4+I4*SUM($H$22-$H$24)/$H$25</f>
        <v>0.34259217996786295</v>
      </c>
      <c r="I4" s="5">
        <v>39.4</v>
      </c>
      <c r="J4" s="6" t="s">
        <v>10</v>
      </c>
    </row>
    <row r="5" spans="1:10" ht="15" x14ac:dyDescent="0.25">
      <c r="A5" s="5">
        <v>5917</v>
      </c>
      <c r="B5" s="5">
        <v>8</v>
      </c>
      <c r="C5" s="5">
        <v>21</v>
      </c>
      <c r="D5" s="5">
        <f>D4</f>
        <v>4</v>
      </c>
      <c r="E5" s="5">
        <f>(E4)</f>
        <v>2026</v>
      </c>
      <c r="F5" s="5">
        <f t="shared" ref="F5:F19" si="0">$H$22/SUM($H$25+$H$23)*I5</f>
        <v>0.65811339082168696</v>
      </c>
      <c r="G5" s="5">
        <f t="shared" ref="G5:G19" si="1">I5*SUM($H$22-$H$24)/$H$25</f>
        <v>5.3156668096363408E-2</v>
      </c>
      <c r="H5" s="5">
        <f t="shared" ref="H5:H19" si="2">F5+I5*SUM($H$22-$H$24)/$H$25</f>
        <v>0.7112700589180504</v>
      </c>
      <c r="I5" s="5">
        <v>81.8</v>
      </c>
      <c r="J5" s="6" t="s">
        <v>10</v>
      </c>
    </row>
    <row r="6" spans="1:10" ht="15" x14ac:dyDescent="0.25">
      <c r="A6" s="5">
        <v>5917</v>
      </c>
      <c r="B6" s="5">
        <v>8</v>
      </c>
      <c r="C6" s="5">
        <v>31</v>
      </c>
      <c r="D6" s="5">
        <f t="shared" ref="D6:D19" si="3">D5</f>
        <v>4</v>
      </c>
      <c r="E6" s="5">
        <f t="shared" ref="E6:E19" si="4">(E5)</f>
        <v>2026</v>
      </c>
      <c r="F6" s="5">
        <f t="shared" si="0"/>
        <v>0.45054217464565371</v>
      </c>
      <c r="G6" s="5">
        <f t="shared" si="1"/>
        <v>3.6390873024405267E-2</v>
      </c>
      <c r="H6" s="5">
        <f t="shared" si="2"/>
        <v>0.48693304767005896</v>
      </c>
      <c r="I6" s="5">
        <v>56</v>
      </c>
      <c r="J6" s="6" t="s">
        <v>10</v>
      </c>
    </row>
    <row r="7" spans="1:10" ht="15" x14ac:dyDescent="0.25">
      <c r="A7" s="5">
        <v>5917</v>
      </c>
      <c r="B7" s="5">
        <v>8</v>
      </c>
      <c r="C7" s="5">
        <v>41</v>
      </c>
      <c r="D7" s="5">
        <f t="shared" si="3"/>
        <v>4</v>
      </c>
      <c r="E7" s="5">
        <f t="shared" si="4"/>
        <v>2026</v>
      </c>
      <c r="F7" s="5">
        <f t="shared" si="0"/>
        <v>0.44893309545049065</v>
      </c>
      <c r="G7" s="5">
        <f t="shared" si="1"/>
        <v>3.6260905620746672E-2</v>
      </c>
      <c r="H7" s="5">
        <f t="shared" si="2"/>
        <v>0.48519400107123734</v>
      </c>
      <c r="I7" s="5">
        <v>55.8</v>
      </c>
      <c r="J7" s="6" t="s">
        <v>10</v>
      </c>
    </row>
    <row r="8" spans="1:10" ht="15" x14ac:dyDescent="0.25">
      <c r="A8" s="5">
        <v>5917</v>
      </c>
      <c r="B8" s="5">
        <v>8</v>
      </c>
      <c r="C8" s="5">
        <v>51</v>
      </c>
      <c r="D8" s="5">
        <f t="shared" si="3"/>
        <v>4</v>
      </c>
      <c r="E8" s="5">
        <f t="shared" si="4"/>
        <v>2026</v>
      </c>
      <c r="F8" s="5">
        <f t="shared" si="0"/>
        <v>0.3218158390326098</v>
      </c>
      <c r="G8" s="5">
        <f t="shared" si="1"/>
        <v>2.599348073171805E-2</v>
      </c>
      <c r="H8" s="5">
        <f t="shared" si="2"/>
        <v>0.34780931976432783</v>
      </c>
      <c r="I8" s="5">
        <v>40</v>
      </c>
      <c r="J8" s="6" t="s">
        <v>10</v>
      </c>
    </row>
    <row r="9" spans="1:10" ht="15" x14ac:dyDescent="0.25">
      <c r="A9" s="5">
        <v>5917</v>
      </c>
      <c r="B9" s="5">
        <v>8</v>
      </c>
      <c r="C9" s="5">
        <v>61</v>
      </c>
      <c r="D9" s="5">
        <f t="shared" si="3"/>
        <v>4</v>
      </c>
      <c r="E9" s="5">
        <f t="shared" si="4"/>
        <v>2026</v>
      </c>
      <c r="F9" s="5">
        <f t="shared" si="0"/>
        <v>0.65328615323619788</v>
      </c>
      <c r="G9" s="5">
        <f t="shared" si="1"/>
        <v>5.2766765885387638E-2</v>
      </c>
      <c r="H9" s="5">
        <f t="shared" si="2"/>
        <v>0.70605291912158552</v>
      </c>
      <c r="I9" s="5">
        <v>81.2</v>
      </c>
      <c r="J9" s="6" t="s">
        <v>10</v>
      </c>
    </row>
    <row r="10" spans="1:10" ht="15" x14ac:dyDescent="0.25">
      <c r="A10" s="5">
        <v>5917</v>
      </c>
      <c r="B10" s="5">
        <v>8</v>
      </c>
      <c r="C10" s="5">
        <v>71</v>
      </c>
      <c r="D10" s="5">
        <f t="shared" si="3"/>
        <v>4</v>
      </c>
      <c r="E10" s="5">
        <f t="shared" si="4"/>
        <v>2026</v>
      </c>
      <c r="F10" s="5">
        <f t="shared" si="0"/>
        <v>0.45376033303597979</v>
      </c>
      <c r="G10" s="5">
        <f t="shared" si="1"/>
        <v>3.6650807831722448E-2</v>
      </c>
      <c r="H10" s="5">
        <f t="shared" si="2"/>
        <v>0.49041114086770221</v>
      </c>
      <c r="I10" s="5">
        <v>56.4</v>
      </c>
      <c r="J10" s="6" t="s">
        <v>10</v>
      </c>
    </row>
    <row r="11" spans="1:10" ht="15" x14ac:dyDescent="0.25">
      <c r="A11" s="5">
        <v>5917</v>
      </c>
      <c r="B11" s="5">
        <v>8</v>
      </c>
      <c r="C11" s="5">
        <v>81</v>
      </c>
      <c r="D11" s="5">
        <f t="shared" si="3"/>
        <v>4</v>
      </c>
      <c r="E11" s="5">
        <f t="shared" si="4"/>
        <v>2026</v>
      </c>
      <c r="F11" s="5">
        <f t="shared" si="0"/>
        <v>0.45054217464565371</v>
      </c>
      <c r="G11" s="5">
        <f t="shared" si="1"/>
        <v>3.6390873024405267E-2</v>
      </c>
      <c r="H11" s="5">
        <f t="shared" si="2"/>
        <v>0.48693304767005896</v>
      </c>
      <c r="I11" s="5">
        <v>56</v>
      </c>
      <c r="J11" s="6" t="s">
        <v>10</v>
      </c>
    </row>
    <row r="12" spans="1:10" ht="15" x14ac:dyDescent="0.25">
      <c r="A12" s="5">
        <v>5917</v>
      </c>
      <c r="B12" s="5">
        <v>8</v>
      </c>
      <c r="C12" s="5">
        <v>91</v>
      </c>
      <c r="D12" s="5">
        <f t="shared" si="3"/>
        <v>4</v>
      </c>
      <c r="E12" s="5">
        <f t="shared" si="4"/>
        <v>2026</v>
      </c>
      <c r="F12" s="5">
        <f t="shared" si="0"/>
        <v>0.31859768064228372</v>
      </c>
      <c r="G12" s="5">
        <f t="shared" si="1"/>
        <v>2.5733545924400872E-2</v>
      </c>
      <c r="H12" s="5">
        <f t="shared" si="2"/>
        <v>0.34433122656668458</v>
      </c>
      <c r="I12" s="5">
        <v>39.6</v>
      </c>
      <c r="J12" s="6" t="s">
        <v>10</v>
      </c>
    </row>
    <row r="13" spans="1:10" ht="15" x14ac:dyDescent="0.25">
      <c r="A13" s="5">
        <v>5917</v>
      </c>
      <c r="B13" s="5">
        <v>8</v>
      </c>
      <c r="C13" s="5">
        <v>101</v>
      </c>
      <c r="D13" s="5">
        <f t="shared" si="3"/>
        <v>4</v>
      </c>
      <c r="E13" s="5">
        <f t="shared" si="4"/>
        <v>2026</v>
      </c>
      <c r="F13" s="5">
        <f t="shared" si="0"/>
        <v>0.6589179304192686</v>
      </c>
      <c r="G13" s="5">
        <f t="shared" si="1"/>
        <v>5.3221651798192708E-2</v>
      </c>
      <c r="H13" s="5">
        <f t="shared" si="2"/>
        <v>0.71213958221746132</v>
      </c>
      <c r="I13" s="5">
        <v>81.900000000000006</v>
      </c>
      <c r="J13" s="6" t="s">
        <v>10</v>
      </c>
    </row>
    <row r="14" spans="1:10" ht="15" x14ac:dyDescent="0.25">
      <c r="A14" s="5">
        <v>5917</v>
      </c>
      <c r="B14" s="5">
        <v>8</v>
      </c>
      <c r="C14" s="5">
        <v>111</v>
      </c>
      <c r="D14" s="5">
        <f t="shared" si="3"/>
        <v>4</v>
      </c>
      <c r="E14" s="5">
        <f t="shared" si="4"/>
        <v>2026</v>
      </c>
      <c r="F14" s="5">
        <f t="shared" si="0"/>
        <v>0.45536941223114286</v>
      </c>
      <c r="G14" s="5">
        <f t="shared" si="1"/>
        <v>3.6780775235381036E-2</v>
      </c>
      <c r="H14" s="5">
        <f t="shared" si="2"/>
        <v>0.49215018746652389</v>
      </c>
      <c r="I14" s="5">
        <v>56.6</v>
      </c>
      <c r="J14" s="6" t="s">
        <v>10</v>
      </c>
    </row>
    <row r="15" spans="1:10" ht="15" x14ac:dyDescent="0.25">
      <c r="A15" s="5">
        <v>5917</v>
      </c>
      <c r="B15" s="5">
        <v>8</v>
      </c>
      <c r="C15" s="5">
        <v>121</v>
      </c>
      <c r="D15" s="5">
        <f t="shared" si="3"/>
        <v>4</v>
      </c>
      <c r="E15" s="5">
        <f t="shared" si="4"/>
        <v>2026</v>
      </c>
      <c r="F15" s="5">
        <f t="shared" si="0"/>
        <v>0.44732401625532764</v>
      </c>
      <c r="G15" s="5">
        <f t="shared" si="1"/>
        <v>3.6130938217088085E-2</v>
      </c>
      <c r="H15" s="5">
        <f t="shared" si="2"/>
        <v>0.48345495447241571</v>
      </c>
      <c r="I15" s="5">
        <v>55.6</v>
      </c>
      <c r="J15" s="6" t="s">
        <v>10</v>
      </c>
    </row>
    <row r="16" spans="1:10" ht="15" x14ac:dyDescent="0.25">
      <c r="A16" s="5">
        <v>5917</v>
      </c>
      <c r="B16" s="5">
        <v>8</v>
      </c>
      <c r="C16" s="5">
        <v>131</v>
      </c>
      <c r="D16" s="5">
        <f t="shared" si="3"/>
        <v>4</v>
      </c>
      <c r="E16" s="5">
        <f t="shared" si="4"/>
        <v>2026</v>
      </c>
      <c r="F16" s="5">
        <f t="shared" si="0"/>
        <v>0.31457498265437611</v>
      </c>
      <c r="G16" s="5">
        <f t="shared" si="1"/>
        <v>2.5408627415254393E-2</v>
      </c>
      <c r="H16" s="5">
        <f t="shared" si="2"/>
        <v>0.33998361006963052</v>
      </c>
      <c r="I16" s="5">
        <v>39.1</v>
      </c>
      <c r="J16" s="6" t="s">
        <v>10</v>
      </c>
    </row>
    <row r="17" spans="1:10" ht="15" x14ac:dyDescent="0.25">
      <c r="A17" s="5">
        <v>5917</v>
      </c>
      <c r="B17" s="5">
        <v>8</v>
      </c>
      <c r="C17" s="5">
        <v>141</v>
      </c>
      <c r="D17" s="5">
        <f t="shared" si="3"/>
        <v>4</v>
      </c>
      <c r="E17" s="5">
        <f t="shared" si="4"/>
        <v>2026</v>
      </c>
      <c r="F17" s="5">
        <f t="shared" si="0"/>
        <v>0.65972247001685003</v>
      </c>
      <c r="G17" s="5">
        <f t="shared" si="1"/>
        <v>5.3286635500022002E-2</v>
      </c>
      <c r="H17" s="5">
        <f t="shared" si="2"/>
        <v>0.71300910551687202</v>
      </c>
      <c r="I17" s="5">
        <v>82</v>
      </c>
      <c r="J17" s="6" t="s">
        <v>10</v>
      </c>
    </row>
    <row r="18" spans="1:10" ht="15" x14ac:dyDescent="0.25">
      <c r="A18" s="5">
        <v>5917</v>
      </c>
      <c r="B18" s="5">
        <v>8</v>
      </c>
      <c r="C18" s="5">
        <v>151</v>
      </c>
      <c r="D18" s="5">
        <f t="shared" si="3"/>
        <v>4</v>
      </c>
      <c r="E18" s="5">
        <f t="shared" si="4"/>
        <v>2026</v>
      </c>
      <c r="F18" s="5">
        <f t="shared" si="0"/>
        <v>0.45215125384081678</v>
      </c>
      <c r="G18" s="5">
        <f t="shared" si="1"/>
        <v>3.6520840428063861E-2</v>
      </c>
      <c r="H18" s="5">
        <f t="shared" si="2"/>
        <v>0.48867209426888064</v>
      </c>
      <c r="I18" s="5">
        <v>56.2</v>
      </c>
      <c r="J18" s="6" t="s">
        <v>10</v>
      </c>
    </row>
    <row r="19" spans="1:10" ht="15" x14ac:dyDescent="0.25">
      <c r="A19" s="5">
        <v>5917</v>
      </c>
      <c r="B19" s="5">
        <v>8</v>
      </c>
      <c r="C19" s="5">
        <v>161</v>
      </c>
      <c r="D19" s="5">
        <f t="shared" si="3"/>
        <v>4</v>
      </c>
      <c r="E19" s="5">
        <f t="shared" si="4"/>
        <v>2026</v>
      </c>
      <c r="F19" s="5">
        <f t="shared" si="0"/>
        <v>0.44973763504807218</v>
      </c>
      <c r="G19" s="5">
        <f t="shared" si="1"/>
        <v>3.6325889322575973E-2</v>
      </c>
      <c r="H19" s="5">
        <f t="shared" si="2"/>
        <v>0.48606352437064815</v>
      </c>
      <c r="I19" s="5">
        <v>55.9</v>
      </c>
      <c r="J19" s="6" t="s">
        <v>10</v>
      </c>
    </row>
    <row r="20" spans="1:10" ht="15" x14ac:dyDescent="0.25">
      <c r="A20" s="2"/>
      <c r="B20" s="2"/>
      <c r="C20" s="2"/>
      <c r="D20" s="2"/>
      <c r="E20" s="2"/>
      <c r="F20" s="13">
        <f>SUM(F4:F19)</f>
        <v>7.5103771434235309</v>
      </c>
      <c r="G20" s="13">
        <f>SUM(G4:G19)</f>
        <v>0.60662285657646997</v>
      </c>
      <c r="H20" s="2">
        <f>$H$22/SUM($I$4:$I$19)*I20</f>
        <v>8.1169999999999991</v>
      </c>
      <c r="I20" s="2">
        <v>933.5</v>
      </c>
      <c r="J20" s="12"/>
    </row>
    <row r="21" spans="1:10" ht="15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10" x14ac:dyDescent="0.2">
      <c r="G22" s="8" t="s">
        <v>11</v>
      </c>
      <c r="H22" s="11">
        <v>8.1170000000000009</v>
      </c>
      <c r="I22" s="8" t="s">
        <v>12</v>
      </c>
    </row>
    <row r="23" spans="1:10" x14ac:dyDescent="0.2">
      <c r="G23" s="9" t="s">
        <v>13</v>
      </c>
      <c r="H23" s="10">
        <v>75.400000000000006</v>
      </c>
      <c r="I23" s="9" t="s">
        <v>14</v>
      </c>
    </row>
    <row r="24" spans="1:10" x14ac:dyDescent="0.2">
      <c r="G24" s="9" t="s">
        <v>15</v>
      </c>
      <c r="H24" s="10">
        <f>$H$22/SUM($H$25+$H$23)*H25</f>
        <v>7.5103771434235309</v>
      </c>
      <c r="I24" s="9" t="s">
        <v>12</v>
      </c>
    </row>
    <row r="25" spans="1:10" x14ac:dyDescent="0.2">
      <c r="G25" s="9" t="s">
        <v>16</v>
      </c>
      <c r="H25" s="10">
        <v>933.5</v>
      </c>
      <c r="I25" s="9" t="s">
        <v>14</v>
      </c>
    </row>
    <row r="26" spans="1:10" ht="15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10" ht="15" x14ac:dyDescent="0.25">
      <c r="A27" s="1"/>
      <c r="B27" s="14" t="s">
        <v>17</v>
      </c>
      <c r="C27" s="1"/>
      <c r="D27" s="1"/>
      <c r="F27" s="1"/>
      <c r="G27" s="1"/>
      <c r="H27" s="14" t="s">
        <v>18</v>
      </c>
      <c r="I27" s="1"/>
    </row>
    <row r="28" spans="1:10" ht="15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10" ht="15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10" ht="15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10" ht="15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10" ht="15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ht="15" x14ac:dyDescent="0.25">
      <c r="A33" s="1"/>
      <c r="B33" s="1"/>
      <c r="C33" s="1"/>
      <c r="D33" s="1"/>
      <c r="E33" s="1"/>
      <c r="F33" s="1"/>
      <c r="G33" s="1"/>
      <c r="H33" s="1"/>
      <c r="I33" s="1"/>
    </row>
  </sheetData>
  <mergeCells count="1">
    <mergeCell ref="A1:J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Manager/>
  <Company>MoBIL GROUP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Шиповской Кирилл Иванович</cp:lastModifiedBy>
  <cp:revision/>
  <dcterms:created xsi:type="dcterms:W3CDTF">2011-10-26T04:40:14Z</dcterms:created>
  <dcterms:modified xsi:type="dcterms:W3CDTF">2026-04-27T07:46:02Z</dcterms:modified>
  <cp:category/>
  <cp:contentStatus/>
</cp:coreProperties>
</file>